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1940" tabRatio="967"/>
  </bookViews>
  <sheets>
    <sheet name="Общая ведомость " sheetId="19" r:id="rId1"/>
    <sheet name="ССР 2001" sheetId="16" state="hidden" r:id="rId2"/>
    <sheet name="ССР 2022 " sheetId="17" state="hidden" r:id="rId3"/>
    <sheet name="01-01-01  Демонтажные работы - " sheetId="1" state="hidden" r:id="rId4"/>
    <sheet name="02-01-01  Внутренняя отделка - " sheetId="2" state="hidden" r:id="rId5"/>
    <sheet name="02-01-01.1 Фасад - ЛСР по Метод" sheetId="3" state="hidden" r:id="rId6"/>
    <sheet name="02-01-02 Окна, двери - ЛСР по М" sheetId="4" state="hidden" r:id="rId7"/>
    <sheet name="02-01-03 Конструктивные решения" sheetId="5" state="hidden" r:id="rId8"/>
    <sheet name="02-01-04 Водоснабжение и канали" sheetId="14" state="hidden" r:id="rId9"/>
    <sheet name="02-01-05 ОВК - ЛСР по Методике " sheetId="18" state="hidden" r:id="rId10"/>
    <sheet name="02-01-06 СС - ЛСР по Методике 2" sheetId="8" state="hidden" r:id="rId11"/>
    <sheet name="02-01-07 ЭМ - ЛСР по Методике 2" sheetId="9" state="hidden" r:id="rId12"/>
    <sheet name="02-01-08 Технологические решени" sheetId="10" state="hidden" r:id="rId13"/>
    <sheet name="05-01-01 Благоустройство - ЛСР " sheetId="11" state="hidden" r:id="rId14"/>
  </sheets>
  <definedNames>
    <definedName name="_xlnm._FilterDatabase" localSheetId="4" hidden="1">'02-01-01  Внутренняя отделка - '!$A$14:$F$37</definedName>
    <definedName name="_xlnm._FilterDatabase" localSheetId="5" hidden="1">'02-01-01.1 Фасад - ЛСР по Метод'!$A$11:$F$29</definedName>
    <definedName name="_xlnm._FilterDatabase" localSheetId="6" hidden="1">'02-01-02 Окна, двери - ЛСР по М'!$A$12:$F$22</definedName>
    <definedName name="_xlnm._FilterDatabase" localSheetId="8" hidden="1">'02-01-04 Водоснабжение и канали'!$A$12:$F$58</definedName>
    <definedName name="_xlnm._FilterDatabase" localSheetId="9" hidden="1">'02-01-05 ОВК - ЛСР по Методике '!$A$15:$F$83</definedName>
    <definedName name="_xlnm._FilterDatabase" localSheetId="10" hidden="1">'02-01-06 СС - ЛСР по Методике 2'!$A$14:$F$93</definedName>
    <definedName name="_xlnm._FilterDatabase" localSheetId="11" hidden="1">'02-01-07 ЭМ - ЛСР по Методике 2'!$A$13:$F$51</definedName>
    <definedName name="_xlnm._FilterDatabase" localSheetId="12" hidden="1">'02-01-08 Технологические решени'!$A$13:$F$52</definedName>
    <definedName name="_xlnm._FilterDatabase" localSheetId="0" hidden="1">'Общая ведомость '!$B$10:$L$85</definedName>
    <definedName name="_xlnm.Print_Titles" localSheetId="3">'01-01-01  Демонтажные работы - '!$33:$33</definedName>
    <definedName name="_xlnm.Print_Titles" localSheetId="4">'02-01-01  Внутренняя отделка - '!$17:$17</definedName>
    <definedName name="_xlnm.Print_Titles" localSheetId="5">'02-01-01.1 Фасад - ЛСР по Метод'!$14:$14</definedName>
    <definedName name="_xlnm.Print_Titles" localSheetId="6">'02-01-02 Окна, двери - ЛСР по М'!$15:$15</definedName>
    <definedName name="_xlnm.Print_Titles" localSheetId="7">'02-01-03 Конструктивные решения'!$17:$17</definedName>
    <definedName name="_xlnm.Print_Titles" localSheetId="8">'02-01-04 Водоснабжение и канали'!$15:$15</definedName>
    <definedName name="_xlnm.Print_Titles" localSheetId="9">'02-01-05 ОВК - ЛСР по Методике '!$18:$18</definedName>
    <definedName name="_xlnm.Print_Titles" localSheetId="10">'02-01-06 СС - ЛСР по Методике 2'!$17:$17</definedName>
    <definedName name="_xlnm.Print_Titles" localSheetId="11">'02-01-07 ЭМ - ЛСР по Методике 2'!$16:$16</definedName>
    <definedName name="_xlnm.Print_Titles" localSheetId="12">'02-01-08 Технологические решени'!$16:$16</definedName>
    <definedName name="_xlnm.Print_Titles" localSheetId="13">'05-01-01 Благоустройство - ЛСР '!$15:$15</definedName>
    <definedName name="_xlnm.Print_Titles" localSheetId="0">'Общая ведомость '!$13:$13</definedName>
    <definedName name="_xlnm.Print_Titles" localSheetId="1">'ССР 2001'!$24:$24</definedName>
    <definedName name="_xlnm.Print_Titles" localSheetId="2">'ССР 2022 '!$24:$24</definedName>
  </definedNames>
  <calcPr calcId="145621" refMode="R1C1"/>
</workbook>
</file>

<file path=xl/calcChain.xml><?xml version="1.0" encoding="utf-8"?>
<calcChain xmlns="http://schemas.openxmlformats.org/spreadsheetml/2006/main">
  <c r="F31" i="10" l="1"/>
  <c r="F21" i="10"/>
  <c r="F18" i="10"/>
  <c r="F35" i="10"/>
  <c r="F29" i="10"/>
  <c r="F27" i="10"/>
  <c r="F25" i="10"/>
  <c r="F22" i="10"/>
  <c r="F36" i="10"/>
  <c r="F28" i="10"/>
  <c r="F20" i="10"/>
  <c r="F32" i="10"/>
  <c r="F37" i="10"/>
  <c r="F34" i="10"/>
  <c r="F26" i="10"/>
  <c r="F30" i="8"/>
  <c r="F54" i="8"/>
  <c r="F39" i="8"/>
  <c r="F61" i="18"/>
  <c r="F51" i="18"/>
  <c r="F54" i="18"/>
  <c r="F56" i="18"/>
  <c r="F55" i="18"/>
  <c r="F57" i="18"/>
  <c r="F58" i="18"/>
  <c r="F60" i="18"/>
  <c r="F59" i="18"/>
  <c r="F19" i="3"/>
  <c r="F23" i="2"/>
  <c r="F26" i="2"/>
  <c r="F24" i="2"/>
  <c r="F32" i="2"/>
  <c r="F25" i="2"/>
  <c r="F33" i="2"/>
  <c r="F21" i="2"/>
  <c r="F22" i="2"/>
</calcChain>
</file>

<file path=xl/sharedStrings.xml><?xml version="1.0" encoding="utf-8"?>
<sst xmlns="http://schemas.openxmlformats.org/spreadsheetml/2006/main" count="2696" uniqueCount="806">
  <si>
    <t>Приложение № 2</t>
  </si>
  <si>
    <t>Утверждено приказом № 421 от 4 августа 2020 г. Минстроя РФ</t>
  </si>
  <si>
    <t xml:space="preserve">Наименование редакции сметных нормативов  </t>
  </si>
  <si>
    <t>Изменения в сметные нормы, федеральные единичные расценки и отдельные составляющие к ним, включенные в федеральный реестр сметных нормативов приказами Минстроя России от 26 декабря 2019 г. № 871/пр, 872/пр, 873/пр, 874/пр, 875/пр, 876/пр (в ред. приказов от 30.03.2020 № 171/пр, 172/пр, от 01.06.2020 № 294/пр, 295/пр, от 30.06.2020 № 352/пр, 353/пр, от 20.10.2020  № 635/пр, 636/пр, от 09.02.2021 № 50/пр, 51/пр, от 24.05.2021 № 320/пр, 321/пр, от 24.06.2021 № 407/пр, 408/пр, от 14.10.2021 № 745/пр, 746/пр), от 20.12.2021 № 961/пр, 962/пр)</t>
  </si>
  <si>
    <t>Наименование программного продукта</t>
  </si>
  <si>
    <t>ГРАНД-Смета, версия 2022.2</t>
  </si>
  <si>
    <t>Комплексный капитальный ремонт объекта капитального строительства Административный корпус (литер А) кадастровый номер 90:25:030104:90 ФГБУ "Санаторий "Гурзуфский" по адресу: Республика Крым, г. Ялта, пгт Гурфуз, ул. Ленинградская, д. 10</t>
  </si>
  <si>
    <t>(наименование стройки)</t>
  </si>
  <si>
    <t>Дом-интернат для престарелых и инвалидов</t>
  </si>
  <si>
    <t>(наименование объекта капитального строительства)</t>
  </si>
  <si>
    <t>ЛОКАЛЬНЫЙ СМЕТНЫЙ РАСЧЕТ (СМЕТА) № 01-01-01</t>
  </si>
  <si>
    <t>Демонтажные работы</t>
  </si>
  <si>
    <t xml:space="preserve"> (наименование конструктивного решения)</t>
  </si>
  <si>
    <t xml:space="preserve">Составлен </t>
  </si>
  <si>
    <t>базисно-индексным</t>
  </si>
  <si>
    <t>методом</t>
  </si>
  <si>
    <t>Основание</t>
  </si>
  <si>
    <t xml:space="preserve">Ведомость объемов работ </t>
  </si>
  <si>
    <t>(проектная и (или) иная техническая документация)</t>
  </si>
  <si>
    <t xml:space="preserve">Составлен(а) в текущем (базисном) уровне цен </t>
  </si>
  <si>
    <t xml:space="preserve">Сметная стоимость </t>
  </si>
  <si>
    <t>(101,79)</t>
  </si>
  <si>
    <t>тыс.руб.</t>
  </si>
  <si>
    <t>в том числе:</t>
  </si>
  <si>
    <t>строительных работ</t>
  </si>
  <si>
    <t>(100,64)</t>
  </si>
  <si>
    <t>Средства на оплату труда рабочих</t>
  </si>
  <si>
    <t>(18,44)</t>
  </si>
  <si>
    <t>монтажных работ</t>
  </si>
  <si>
    <t>(1,15)</t>
  </si>
  <si>
    <t>Нормативные затраты труда рабочих</t>
  </si>
  <si>
    <t>чел.час.</t>
  </si>
  <si>
    <t>оборудования</t>
  </si>
  <si>
    <t>(0)</t>
  </si>
  <si>
    <t>Нормативные затраты труда машинистов</t>
  </si>
  <si>
    <t>прочих затрат</t>
  </si>
  <si>
    <t xml:space="preserve">Расчетный измеритель конструктивного решения  </t>
  </si>
  <si>
    <t xml:space="preserve"> 1 система 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</si>
  <si>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</si>
  <si>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</si>
  <si>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</si>
  <si>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</si>
  <si>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</si>
  <si>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 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</si>
  <si>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</si>
  <si>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</si>
  <si>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</si>
  <si>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</si>
  <si>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 с учетом коэффициентов</t>
  </si>
  <si>
    <t>всего</t>
  </si>
  <si>
    <t>Раздел 1. Демонтаж конструкций зданий административ.корпуса</t>
  </si>
  <si>
    <t>1</t>
  </si>
  <si>
    <t>ФЕР46-04-006-03</t>
  </si>
  <si>
    <t>Разборка деревянных перегородок: чистых щитовых дощатых</t>
  </si>
  <si>
    <t>100 м2</t>
  </si>
  <si>
    <t>Объем=198,3 / 100</t>
  </si>
  <si>
    <t>ОТ</t>
  </si>
  <si>
    <t>2</t>
  </si>
  <si>
    <t>ЭМ</t>
  </si>
  <si>
    <t>3</t>
  </si>
  <si>
    <t>в т.ч. ОТм</t>
  </si>
  <si>
    <t>ЗТ</t>
  </si>
  <si>
    <t>чел.-ч</t>
  </si>
  <si>
    <t>ЗТм</t>
  </si>
  <si>
    <t>Итого по расценке</t>
  </si>
  <si>
    <t>ФОТ</t>
  </si>
  <si>
    <t>Приказ № 812/пр от 21.12.2020 Прил. п.40.2</t>
  </si>
  <si>
    <t>НР 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</si>
  <si>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>%</t>
  </si>
  <si>
    <t>Приказ № 774/пр от 11.12.2020 Прил. п.40.2</t>
  </si>
  <si>
    <t>СП 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</si>
  <si>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>Всего по позиции</t>
  </si>
  <si>
    <t>ФЕРр56-9-4</t>
  </si>
  <si>
    <t>Демонтаж дверных коробок: в деревянных стенах каркасных и в перегородках</t>
  </si>
  <si>
    <t>100 шт</t>
  </si>
  <si>
    <t>Объем=(29+2) / 100</t>
  </si>
  <si>
    <t>Приказ № 812/пр от 21.12.2020 Прил. п.90</t>
  </si>
  <si>
    <t>НР Проемы (ремонтно-строительные)</t>
  </si>
  <si>
    <t>Приказ № 774/пр от 11.12.2020 Прил. п.90</t>
  </si>
  <si>
    <t>СП Проемы (ремонтно-строительные)</t>
  </si>
  <si>
    <t>ФЕР46-04-012-01</t>
  </si>
  <si>
    <t>Разборка деревянных заполнений проемов: оконных с подоконными досками</t>
  </si>
  <si>
    <t>Объем=112 / 100</t>
  </si>
  <si>
    <t>4</t>
  </si>
  <si>
    <t>ФЕР46-02-009-02</t>
  </si>
  <si>
    <t>Отбивка штукатурки с поверхностей: стен и потолков кирпичных</t>
  </si>
  <si>
    <t>Объем=(486,32+91,2+169,14+594) / 100</t>
  </si>
  <si>
    <t>5</t>
  </si>
  <si>
    <t>ФЕРр57-2-1</t>
  </si>
  <si>
    <t>Разборка покрытий полов: из линолеума и релина</t>
  </si>
  <si>
    <t>Объем=422,2 / 100</t>
  </si>
  <si>
    <t>Приказ № 812/пр от 21.12.2020 Прил. п.91</t>
  </si>
  <si>
    <t>НР Полы (ремонтно-строительные)</t>
  </si>
  <si>
    <t>Приказ № 774/пр от 11.12.2020 Прил. п.91</t>
  </si>
  <si>
    <t>СП Полы (ремонтно-строительные)</t>
  </si>
  <si>
    <t>6</t>
  </si>
  <si>
    <t>ФЕР46-04-010-02</t>
  </si>
  <si>
    <t>Разборка покрытий полов: дощатых</t>
  </si>
  <si>
    <t>Объем=415,2 / 100</t>
  </si>
  <si>
    <t>7</t>
  </si>
  <si>
    <t>ФЕР09-06-001-02</t>
  </si>
  <si>
    <t>Монтаж: лотков, решеток, затворов из полосовой и тонколистовой стали/ демонтаж</t>
  </si>
  <si>
    <t>т</t>
  </si>
  <si>
    <t>Приказ от 14.07.2022 № 571/пр п.83 табл.2</t>
  </si>
  <si>
    <t>Демонтаж (разборка) металлических, металлокомпозитных, композитных конструкций ОЗП=0,7; ЭМ=0,7 к расх.; ЗПМ=0,7; МАТ=0 к расх.; ТЗ=0,7; ТЗМ=0,7</t>
  </si>
  <si>
    <t>М</t>
  </si>
  <si>
    <t>Приказ № 812/пр от 21.12.2020 Прил. п.9</t>
  </si>
  <si>
    <t>НР Строительные металлические конструкции</t>
  </si>
  <si>
    <t>Приказ № 774/пр от 11.12.2020 Прил. п.9</t>
  </si>
  <si>
    <t>СП Строительные металлические конструкции</t>
  </si>
  <si>
    <t>8</t>
  </si>
  <si>
    <t>ФЕР46-04-008-02</t>
  </si>
  <si>
    <t>Разборка покрытий кровель: из листовой стали</t>
  </si>
  <si>
    <t>Объем=336 / 100</t>
  </si>
  <si>
    <t>9</t>
  </si>
  <si>
    <t>ФЕРр58-1-1</t>
  </si>
  <si>
    <t>Разборка деревянных элементов конструкций крыш: обрешетки из брусков с прозорами</t>
  </si>
  <si>
    <t>Объем=(5,04*0,1) / 100</t>
  </si>
  <si>
    <t>Приказ № 812/пр от 21.12.2020 Прил. п.92</t>
  </si>
  <si>
    <t>НР Крыши, кровли (ремонтно-строительные)</t>
  </si>
  <si>
    <t>Приказ № 774/пр от 11.12.2020 Прил. п.92</t>
  </si>
  <si>
    <t>СП Крыши, кровли (ремонтно-строительные)</t>
  </si>
  <si>
    <t>10</t>
  </si>
  <si>
    <t>ФЕР46-02-009-01</t>
  </si>
  <si>
    <t>Отбивка штукатурки с поверхностей: стен и потолков деревянных</t>
  </si>
  <si>
    <t>Объем=605 / 100</t>
  </si>
  <si>
    <t>11</t>
  </si>
  <si>
    <t>ФЕРр51-1-7</t>
  </si>
  <si>
    <t>Разработка и обратная засыпка грунта вручную внутри здания в: траншеях глубиной более 3 м шириной более 1,5 м</t>
  </si>
  <si>
    <t>100 м3</t>
  </si>
  <si>
    <t>Объем=189 / 100</t>
  </si>
  <si>
    <t>Приказ № 812/пр от 21.12.2020 Прил. п.85.2</t>
  </si>
  <si>
    <t>НР Земляные работы, выполняемые ручным способом (ремонтно-строительные)</t>
  </si>
  <si>
    <t>Приказ № 774/пр от 11.12.2020 Прил. п.85.2</t>
  </si>
  <si>
    <t>СП Земляные работы, выполняемые ручным способом (ремонтно-строительные)</t>
  </si>
  <si>
    <t>Демонтаж системы отопления</t>
  </si>
  <si>
    <t>12</t>
  </si>
  <si>
    <t>ФЕРр65-19-1</t>
  </si>
  <si>
    <t>Демонтаж: радиаторов весом до 80 кг</t>
  </si>
  <si>
    <t>Объем=37 / 100</t>
  </si>
  <si>
    <t>Приказ № 812/пр от 21.12.2020 Прил. п.99.1</t>
  </si>
  <si>
    <t>НР Внутренние санитарно-технические работы: демонтаж и разборка (ремонтно-строительные)</t>
  </si>
  <si>
    <t>Приказ № 774/пр от 11.12.2020 Прил. п.99.1</t>
  </si>
  <si>
    <t>СП Внутренние санитарно-технические работы: демонтаж и разборка (ремонтно-строительные)</t>
  </si>
  <si>
    <t>13</t>
  </si>
  <si>
    <t>ФЕРр67-2-6</t>
  </si>
  <si>
    <t>Демонтаж стальных труб, проложенных на скобах диаметром: до 40 мм</t>
  </si>
  <si>
    <t>100 м труб</t>
  </si>
  <si>
    <t>Объем=(152+54+72) / 100</t>
  </si>
  <si>
    <t>Приказ № 812/пр от 21.12.2020 Прил. п.101</t>
  </si>
  <si>
    <t>НР Электромонтажные работы (ремонтно-строительные)</t>
  </si>
  <si>
    <t>Приказ № 774/пр от 11.12.2020 Прил. п.101</t>
  </si>
  <si>
    <t>СП Электромонтажные работы (ремонтно-строительные)</t>
  </si>
  <si>
    <t>Демонтаж системы водоснабжения</t>
  </si>
  <si>
    <t>14</t>
  </si>
  <si>
    <t>Объем=(18+36) / 100</t>
  </si>
  <si>
    <t>Демонтаж системы водоотведения</t>
  </si>
  <si>
    <t>15</t>
  </si>
  <si>
    <t>ФЕРр65-2-1</t>
  </si>
  <si>
    <t>Разборка трубопроводов из чугунных канализационных труб диаметром: 50 мм</t>
  </si>
  <si>
    <t>100 м</t>
  </si>
  <si>
    <t>Объем=24 / 100</t>
  </si>
  <si>
    <t>16</t>
  </si>
  <si>
    <t>ФЕРр65-2-2</t>
  </si>
  <si>
    <t>Разборка трубопроводов из чугунных канализационных труб диаметром: 100 мм</t>
  </si>
  <si>
    <t>Объем=(16+18) / 100</t>
  </si>
  <si>
    <t>17</t>
  </si>
  <si>
    <t>ФЕРр65-29-1</t>
  </si>
  <si>
    <t>Разборка вентиляционных шахт</t>
  </si>
  <si>
    <t>м2</t>
  </si>
  <si>
    <t>18</t>
  </si>
  <si>
    <t>ФЕРр67-3-1</t>
  </si>
  <si>
    <t>Демонтаж кабеля</t>
  </si>
  <si>
    <t>Объем=(97+360) / 100</t>
  </si>
  <si>
    <t>19</t>
  </si>
  <si>
    <t>ФЕРр67-4-1</t>
  </si>
  <si>
    <t>Демонтаж: выключателей, розеток</t>
  </si>
  <si>
    <t>Объем=(44+36) / 100</t>
  </si>
  <si>
    <t>20</t>
  </si>
  <si>
    <t>ФЕРр67-4-5</t>
  </si>
  <si>
    <t>Демонтаж: светильников для люминесцентных ламп</t>
  </si>
  <si>
    <t>Объем=52 / 100</t>
  </si>
  <si>
    <t>21</t>
  </si>
  <si>
    <t>ФЕРм08-01-102-01</t>
  </si>
  <si>
    <t>Шкаф управления и регулирования/демонтаж</t>
  </si>
  <si>
    <t>шкаф</t>
  </si>
  <si>
    <t>Демонтаж (разборка) сетей инженерно-технического обеспечения ОЗП=0,6; ЭМ=0,6 к расх.; ЗПМ=0,6; МАТ=0 к расх.; ТЗ=0,6; ТЗМ=0,6</t>
  </si>
  <si>
    <t>Приказ № 812/пр от 21.12.2020 Прил. п.49.3</t>
  </si>
  <si>
    <t>НР Электротехнические установки на других объектах</t>
  </si>
  <si>
    <t>Приказ № 774/пр от 11.12.2020 Прил. п.49.3</t>
  </si>
  <si>
    <t>СП Электротехнические установки на других объектах</t>
  </si>
  <si>
    <t>Итоги по разделу 1 Демонтаж конструкций зданий административ.корпуса 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</si>
  <si>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</si>
  <si>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</si>
  <si>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</si>
  <si>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</si>
  <si>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     в том числе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</si>
  <si>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</si>
  <si>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</si>
  <si>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</si>
  <si>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</si>
  <si>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     в том числе оплата труда машинистов (ОТм)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</si>
  <si>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</si>
  <si>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</si>
  <si>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</si>
  <si>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Монтажные работы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</si>
  <si>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</si>
  <si>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</si>
  <si>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</si>
  <si>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Итого по разделу 1 Демонтаж конструкций зданий административ.корпуса</t>
  </si>
  <si>
    <t>Раздел 2. Демонтаж элементов благоустройства</t>
  </si>
  <si>
    <t>22</t>
  </si>
  <si>
    <t>ФЕР27-03-008-04</t>
  </si>
  <si>
    <t>Разборка покрытий и оснований: асфальтобетонных</t>
  </si>
  <si>
    <t>Объем=(34*0,1+67,8*0,1) / 100</t>
  </si>
  <si>
    <t>Приказ № 812/пр от 21.12.2020 Прил. п.21 (в ред. пр. № 636/пр от 02.09.2021)</t>
  </si>
  <si>
    <t>НР Автомобильные дороги</t>
  </si>
  <si>
    <t>Приказ № 774/пр от 11.12.2020 Прил. п.21</t>
  </si>
  <si>
    <t>СП Автомобильные дороги</t>
  </si>
  <si>
    <t>23</t>
  </si>
  <si>
    <t>ФЕР47-01-046-07</t>
  </si>
  <si>
    <t>Устройство газонов из готовых рулонных заготовок: горизонтальные поверхности и откосы с уклоном 1:2</t>
  </si>
  <si>
    <t>Объем=178 / 100</t>
  </si>
  <si>
    <t>Демонтаж (разборка) сборных деревянных конструкций ОЗП=0,8; ЭМ=0,8 к расх.; ЗПМ=0,8; МАТ=0 к расх.; ТЗ=0,8; ТЗМ=0,8</t>
  </si>
  <si>
    <t>Приказ № 812/пр от 21.12.2020 Прил. п.41</t>
  </si>
  <si>
    <t>НР Озеленение. Защитные лесонасаждения</t>
  </si>
  <si>
    <t>Приказ № 774/пр от 11.12.2020 Прил. п.41</t>
  </si>
  <si>
    <t>СП Озеленение. Защитные лесонасаждения</t>
  </si>
  <si>
    <t>24</t>
  </si>
  <si>
    <t>ФЕР27-03-010-01</t>
  </si>
  <si>
    <t>Разборка бортовых камней: на бетонном основании</t>
  </si>
  <si>
    <t>Объем=22,1 / 100</t>
  </si>
  <si>
    <t>25</t>
  </si>
  <si>
    <t>ФЕРр68-12-18</t>
  </si>
  <si>
    <t>Разборка тротуаров: из мелкоштучных искусственных материалов (брусчатка) на цементно-песчаном монтажном слое толщиной 50 мм</t>
  </si>
  <si>
    <t>Объем=29 / 100</t>
  </si>
  <si>
    <t>Приказ № 812/пр от 21.12.2020 Прил. п.102</t>
  </si>
  <si>
    <t>НР Благоустройство (ремонтно-строительные)</t>
  </si>
  <si>
    <t>Приказ № 774/пр от 11.12.2020 Прил. п.102</t>
  </si>
  <si>
    <t>СП Благоустройство (ремонтно-строительные)</t>
  </si>
  <si>
    <t>26</t>
  </si>
  <si>
    <t>ФЕР01-01-013-02</t>
  </si>
  <si>
    <t>Разработка грунта с погрузкой на автомобили-самосвалы экскаваторами с ковшом вместимостью: 1 (1-1,2) м3, группа грунтов 2</t>
  </si>
  <si>
    <t>1000 м3</t>
  </si>
  <si>
    <t>Объем=(13,6+27,12+35,6) / 1000</t>
  </si>
  <si>
    <t>Приказ № 812/пр от 21.12.2020 Прил. п.1.1</t>
  </si>
  <si>
    <t>НР Земляные работы, выполняемые механизированным способом</t>
  </si>
  <si>
    <t>Приказ № 774/пр от 11.12.2020 Прил. п.1.1</t>
  </si>
  <si>
    <t>СП Земляные работы, выполняемые механизированным способом</t>
  </si>
  <si>
    <t>27</t>
  </si>
  <si>
    <t>ФССЦпг-03-21-01-120</t>
  </si>
  <si>
    <t>Перевозка грузов автомобилями-самосвалами грузоподъемностью 10 т работающих вне карьера на расстояние: I класс груза до 120 км</t>
  </si>
  <si>
    <t>1 т груза</t>
  </si>
  <si>
    <t>Объем=(13,6+27,12+35,6)*1,7</t>
  </si>
  <si>
    <t>28</t>
  </si>
  <si>
    <t>ФЕР01-01-016-02</t>
  </si>
  <si>
    <t>Работа на отвале, группа грунтов: 2-3</t>
  </si>
  <si>
    <t>29</t>
  </si>
  <si>
    <t>ФССЦпг-01-01-01-041</t>
  </si>
  <si>
    <t>Погрузо-разгрузочные работы при автомобильных перевозках: Погрузка мусора строительного с погрузкой вручную</t>
  </si>
  <si>
    <t>Объем=102,328+2,4*(34+67,8+29)</t>
  </si>
  <si>
    <t>30</t>
  </si>
  <si>
    <t>ФССЦпг-03-21-02-120</t>
  </si>
  <si>
    <t>Перевозка грузов автомобилями-самосвалами грузоподъемностью 10 т работающих вне карьера на расстояние: II класс груза до 120 км</t>
  </si>
  <si>
    <t>Итоги по разделу 2 Демонтаж элементов благоустройства :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</si>
  <si>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</si>
  <si>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</si>
  <si>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</si>
  <si>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</si>
  <si>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     в том числе оплата труда машинистов (ОТм)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</si>
  <si>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</si>
  <si>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</si>
  <si>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</si>
  <si>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</si>
  <si>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 xml:space="preserve">  Итого по разделу 2 Демонтаж элементов благоустройства</t>
  </si>
  <si>
    <t>Итоги по смете:</t>
  </si>
  <si>
    <t>(91), ФЕР, 3 кв 2022 (СМР), Письмо Минстроя России от 20.09.2022г. №48203-ИФ/09 прил.2</t>
  </si>
  <si>
    <t xml:space="preserve">  ВСЕГО по смете</t>
  </si>
  <si>
    <t>Составил:</t>
  </si>
  <si>
    <t>[должность, подпись (инициалы, фамилия)]</t>
  </si>
  <si>
    <t>Проверил:</t>
  </si>
  <si>
    <t>Внутренняя отделка</t>
  </si>
  <si>
    <t>Раздел 1. Полы</t>
  </si>
  <si>
    <t>Шпатлевка силиконовая герметизирующая СШ-1/10</t>
  </si>
  <si>
    <t>кг</t>
  </si>
  <si>
    <t>(Полы)</t>
  </si>
  <si>
    <t>Раствор готовый кладочный, цементный, М150</t>
  </si>
  <si>
    <t>м3</t>
  </si>
  <si>
    <t>Грунтовка трехкомпонентная для защитного покрытия, компонент А (основа)</t>
  </si>
  <si>
    <t>Выравнивающая смесь для полов Ветонит "410 Дюро Топ"</t>
  </si>
  <si>
    <t>Сетка сварная из арматурной проволоки без покрытия, диаметр проволоки 4,0 мм, размер ячейки 50х50 мм</t>
  </si>
  <si>
    <t>Плитка керамогранитная, размер 600х600х10 мм</t>
  </si>
  <si>
    <t>Клей для облицовочных работ водостойкий (сухая смесь)</t>
  </si>
  <si>
    <t>Рейки деревянные, сечение 8х18 мм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</si>
  <si>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</si>
  <si>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</si>
  <si>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</si>
  <si>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</si>
  <si>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</si>
  <si>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</si>
  <si>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</si>
  <si>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</si>
  <si>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</si>
  <si>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</si>
  <si>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</si>
  <si>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</si>
  <si>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</si>
  <si>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</si>
  <si>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</si>
  <si>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Плинтусы керамогранитные размером 70х300х8 мм, цветные</t>
  </si>
  <si>
    <t>шт</t>
  </si>
  <si>
    <t>46</t>
  </si>
  <si>
    <t>47</t>
  </si>
  <si>
    <t>Изделия погонные гипсовые орнаментованные плоские, выпуклые и рельефные простого рисунка, высота до 50 мм</t>
  </si>
  <si>
    <t>м</t>
  </si>
  <si>
    <t>48</t>
  </si>
  <si>
    <t>49</t>
  </si>
  <si>
    <t>50</t>
  </si>
  <si>
    <t>Подвес стальной, длина 48 мм</t>
  </si>
  <si>
    <t>51</t>
  </si>
  <si>
    <t>Лист гипсоволокнистый влагостойкий ГВЛВ, толщина 12,5 мм</t>
  </si>
  <si>
    <t>52</t>
  </si>
  <si>
    <t>53</t>
  </si>
  <si>
    <t>Краска LUJA, ТИККУРИЛА</t>
  </si>
  <si>
    <t>л</t>
  </si>
  <si>
    <t>54</t>
  </si>
  <si>
    <t>Грунтовка укрепляющая, глубокого проникновения, быстросохнущая, паропроницаемая</t>
  </si>
  <si>
    <t>55</t>
  </si>
  <si>
    <t>56</t>
  </si>
  <si>
    <t>57</t>
  </si>
  <si>
    <t>58</t>
  </si>
  <si>
    <t>59</t>
  </si>
  <si>
    <t>66</t>
  </si>
  <si>
    <t>67</t>
  </si>
  <si>
    <t>68</t>
  </si>
  <si>
    <t>69</t>
  </si>
  <si>
    <t>72</t>
  </si>
  <si>
    <t>74</t>
  </si>
  <si>
    <t>75</t>
  </si>
  <si>
    <t>76</t>
  </si>
  <si>
    <t>78</t>
  </si>
  <si>
    <t>79</t>
  </si>
  <si>
    <t>81</t>
  </si>
  <si>
    <t>82</t>
  </si>
  <si>
    <t>Затирка «Боларс» (разной цветности)</t>
  </si>
  <si>
    <t>83</t>
  </si>
  <si>
    <t>Плитки карнизные, глазурованные, гладкие, белые</t>
  </si>
  <si>
    <t>84</t>
  </si>
  <si>
    <t>Клей для плитки (сухая смесь)</t>
  </si>
  <si>
    <t>85</t>
  </si>
  <si>
    <t>87</t>
  </si>
  <si>
    <t>88</t>
  </si>
  <si>
    <t>90</t>
  </si>
  <si>
    <t>Шпатлевка полимерцементная</t>
  </si>
  <si>
    <t>Фасад</t>
  </si>
  <si>
    <t>Светильники уличного освещения ГКУ15-400-105</t>
  </si>
  <si>
    <t>Грунтовка акриловая: ДИВА-РГ</t>
  </si>
  <si>
    <t>Краска акриловая водно-дисперсионная "БИРСС Фасад-Колор", тон насыщенный</t>
  </si>
  <si>
    <t>Плитка керамогранитная многоцветная неполированная, размер 300х600х10 мм, 600х600х10 мм</t>
  </si>
  <si>
    <t>Воронки сливные, диаметр 150 мм</t>
  </si>
  <si>
    <t>Воронка водосточная из оцинкованной стали толщиной 0,5 мм, диаметр 100 мм/прим.</t>
  </si>
  <si>
    <t>Отливы (отметы) из оцинкованной стали, толщина 0,55 мм, диаметр 140 мм</t>
  </si>
  <si>
    <t>Заглушка желоба медная для водосточных систем, диаметр 125 мм</t>
  </si>
  <si>
    <t>Колено водосточных труб из оцинкованной стали, толщина 0,55 мм, диаметр 140 мм</t>
  </si>
  <si>
    <t>Витражи для общественных, производственных и жилых зданий спаренные из алюминиевого комбинированного профиля одинарной конструкции с одинарным остеклением, с нащельниками и сливами</t>
  </si>
  <si>
    <t>Ограждение перильное</t>
  </si>
  <si>
    <t>Конструкции стальные перил</t>
  </si>
  <si>
    <t>Окна, двери</t>
  </si>
  <si>
    <t>Блоки дверные входные пластиковые: с простой коробкой, двупольная с клювовой фурнитурой, без стеклопакета по типу сэндвич, площадь более 3,5 м2</t>
  </si>
  <si>
    <t>Блок оконный из ПВХ-профилей с листовым стеклом и стеклопакетом одностворный ОПРСП 9-9, площадью 0,75 м2</t>
  </si>
  <si>
    <t>Блок оконный из поливинилхлоридных профилей с листовым стеклом и стеклопакетом ОПРСП 15-21, площадью 3,02 м2</t>
  </si>
  <si>
    <t>Блок дверной, одностворчатый, 3-х филёнчатый, глухой сосновый, лакированный, модель FF OKSAMANTY 3P, размер дверного полотна: 790х2090 мм</t>
  </si>
  <si>
    <t>компл</t>
  </si>
  <si>
    <t>Блок дверной, одностворчатый, 3-х филёнчатый, глухой сосновый, лакированный, модель FF OKSAMANTY 3P, размер дверного полотна: 890х2090 мм</t>
  </si>
  <si>
    <t>Дверь противопожарная металлическая однопольная ДПМ-01/30, размером 900х2100 мм</t>
  </si>
  <si>
    <t/>
  </si>
  <si>
    <t>Конструктивные решения</t>
  </si>
  <si>
    <t>Сверло кольцевое алмазное, диаметр 20 мм</t>
  </si>
  <si>
    <t>Химический анкер HIT-RE 500</t>
  </si>
  <si>
    <t>CI 060 EP HILTI Система лечения трещин</t>
  </si>
  <si>
    <t>Элементы конструктивные зданий и сооружений с преобладанием гнутых профилей, средняя масса сборочной единицы 0,5 до 1 т</t>
  </si>
  <si>
    <t>Лак кремнийорганический термостойкий ПФ-170</t>
  </si>
  <si>
    <t>Плиты минераловатные "Руф Баттс С" ROCKWOOL</t>
  </si>
  <si>
    <t>Дополнительные элементы металлочерепичной кровли коньковый элемент, разжелобки, профили с покрытием</t>
  </si>
  <si>
    <t>Профнастил оцинкованный с покрытием: полиэстер НС35-1000-0,9</t>
  </si>
  <si>
    <t>Скоба накладная</t>
  </si>
  <si>
    <t>Водоснабжение и канализация</t>
  </si>
  <si>
    <t>Поддоны душевые эмалированные, стальные, размер 900х900х150 мм (без обвязки)</t>
  </si>
  <si>
    <t>Сифон трубный для душевого поддона</t>
  </si>
  <si>
    <t>Умывальники керамические прямоугольные типа "Классик"</t>
  </si>
  <si>
    <t>Сифоны полимерные, гофрированные для мойки и умывальника с пластиковым выпуском</t>
  </si>
  <si>
    <t>Унитазы напольные керамические шамотированные</t>
  </si>
  <si>
    <t>Гофра для унитаза WC-F20P гладкая, без лепестков, длиной от 200 мм до 410</t>
  </si>
  <si>
    <t>Подводка гибкая армированная резиновая, диаметр 15 мм, длина 300 мм</t>
  </si>
  <si>
    <t>10 шт</t>
  </si>
  <si>
    <t>Мойки стальные эмалированные на одно отделение с одной чашей, встраиваемые с креплениями МСВЦ со смесителем, латунным выпуском, пластмассовым бутылочным сифоном без выпуска</t>
  </si>
  <si>
    <t>Смесители общие для ванн и умывальников, с душевой сеткой на гибком шланге, с кнопочным переключателем СМ-ВУ-ШЛР</t>
  </si>
  <si>
    <t>Смесители для душевых установок СМ-Д-ШЛ с душевой сеткой на гибком шланге</t>
  </si>
  <si>
    <t>Ревизионный люк 30х30 см</t>
  </si>
  <si>
    <t>Трубопровод из труб ПВХ для системы водоотведения, диаметр 50 мм</t>
  </si>
  <si>
    <t>Трубопровод из труб ПВХ для системы водоотведения, диаметр 100 мм</t>
  </si>
  <si>
    <t>Ревизия полипропиленовая с крышкой, номинальный внутренний диаметр 100 мм</t>
  </si>
  <si>
    <t>Крестовина полиэтиленовая для систем водоотведения, номинальный внутренний диаметр 110х110х50 мм</t>
  </si>
  <si>
    <t>Тройник полипропиленовый для систем водоотведения, диаметр 110 мм</t>
  </si>
  <si>
    <t>Отвод полиэтиленовый удлиненный 45°, номинальный внутренний диаметр 110 мм</t>
  </si>
  <si>
    <t>Заглушка полипропиленовая для систем водоотведения, диаметр 110 мм</t>
  </si>
  <si>
    <t>Переход полипропиленовый для систем водоотведения, диаметр 110х50 мм</t>
  </si>
  <si>
    <t>Тройник полипропиленовый для систем водоотведения, диаметр 50 мм</t>
  </si>
  <si>
    <t>Отвод полипропиленовый 45°, для систем водоотведения, 50 мм</t>
  </si>
  <si>
    <t>Заглушка ХПВХ, номинальное давление 2,5 МПа (25 кгс/см2), диаметр 50 мм</t>
  </si>
  <si>
    <t>Трубы полипропиленовые ПП-Р, номинальное давление 1,0 МПа, номинальный наружный диаметр 32 мм</t>
  </si>
  <si>
    <t>Трубы полипропиленовые ПП-Р, номинальное давление 1,0 МПа, номинальный наружный диаметр 20 мм</t>
  </si>
  <si>
    <t>Трубы полипропиленовые ПП-Р, номинальное давление 1,0 МПа, номинальный наружный диаметр 25 мм</t>
  </si>
  <si>
    <t>Кран шаровый полипропиленовый PPRC PN20, диаметром: 20 мм</t>
  </si>
  <si>
    <t>Кран шаровый полипропиленовый PPRC PN20, диаметром: 32 мм</t>
  </si>
  <si>
    <t>Кран шаровой латунный, стандартный проход, номинальное давление 1,6 МПа (16 кгс/см2), номинальный диаметр 15 мм, присоединение 1/2"х1/2", с внутренней и внешней резьбой</t>
  </si>
  <si>
    <t>Тройники равнопроходные, номинальный диаметр 20 мм</t>
  </si>
  <si>
    <t>Тройники равнопроходные, номинальный диаметр 20 мм/прми 25мм</t>
  </si>
  <si>
    <t>Тройники равнопроходные, номинальный диаметр 32 мм</t>
  </si>
  <si>
    <t>Тройник полипропиленовый переходной, диаметр 25х20х20 мм</t>
  </si>
  <si>
    <t>Тройник ХПВХ комбинированный, номинальное давление 2,5 МПа (25 кгс/см2), с внутренней резьбой, диаметр 20х1/2"</t>
  </si>
  <si>
    <t>Угольник ХПВХ, 45°, номинальное давление 2,5 МПа (25 кгс/см2), диаметр 20 мм</t>
  </si>
  <si>
    <t>Угольник полипропиленовый 45 град., диаметр 32 мм</t>
  </si>
  <si>
    <t>Угольник полимерный комбинированный, ПП-Г, с внутренней резьбой, номинальное давление 25 МПа, номинальный наружный диаметр 20 мм, размер резьбы 1/2"</t>
  </si>
  <si>
    <t>Муфта полипропиленовая переходная, номинальный наружный диаметр 32х20 мм</t>
  </si>
  <si>
    <t>Муфта полипропиленовая переходная, номинальный наружный диаметр 25х20 мм</t>
  </si>
  <si>
    <t>Муфта полипропиленовая комбинированная, с внутренней резьбой, номинальный наружный диаметр 20 мм, размер резьбы 1/2"</t>
  </si>
  <si>
    <t>Муфта полипропиленовая комбинированная, с внутренней резьбой, номинальный наружный диаметр 20 мм, размер резьбы 3/4"</t>
  </si>
  <si>
    <t>Крестовины, номинальный диаметр 40 мм, наружный диаметр 45 мм/прим ф32мм</t>
  </si>
  <si>
    <t>Крестовины, номинальный диаметр 40 мм, наружный диаметр 45 мм/прим ф25мм</t>
  </si>
  <si>
    <t>Отопление, вентиляция и кондиционировнание</t>
  </si>
  <si>
    <t>Клапаны предохранительные регулируемые OR 1831, давлением 0,1-1,2 МПа (1-12 кгс/см2), диаметром: 15 мм</t>
  </si>
  <si>
    <t>Головка термостатическая с выносным датчиком для автоматического регулирования расхода теплоносителя через отопительный прибор</t>
  </si>
  <si>
    <t>Клапан радиаторный регулирующий ручной из цветных металлов, номинальное давление 1,0 МПа (10 кгс/см2), номинальный диаметр 15 мм</t>
  </si>
  <si>
    <t>Фитинги компрессионные для гибких теплоизолированных труб с наружной резьбой, диаметр 20х3,0-3/4"</t>
  </si>
  <si>
    <t>Фитинги компрессионные для гибких теплоизолированных труб с наружной резьбой, диаметр 25х2,3-1"</t>
  </si>
  <si>
    <t>Фитинги компрессионные для гибких теплоизолированных труб с наружной резьбой, диаметр 32х3,0-1 1/4"</t>
  </si>
  <si>
    <t>Фитинги компрессионные для гибких теплоизолированных труб с наружной резьбой, диаметр 25х3,5-3/4"</t>
  </si>
  <si>
    <t>Фитинги компрессионные для гибких теплоизолированных труб с наружной резьбой, диаметр 32х3,0-1"</t>
  </si>
  <si>
    <t>Трубки теплоизоляционные из вспененного каучука, высокотемпературные, толщина 9 мм, диаметр 35 мм</t>
  </si>
  <si>
    <t>Трубки теплоизоляционные из вспененного каучука, высокотемпературные, толщина 9 мм, диаметр 28 мм</t>
  </si>
  <si>
    <t>Трубки теплоизоляционные из вспененного каучука, высокотемпературные, толщина 9 мм, диаметр 22 мм</t>
  </si>
  <si>
    <t>Трубки теплоизоляционные из вспененного каучука, высокотемпературные, толщина 9 мм, диаметр 18 мм</t>
  </si>
  <si>
    <t>Трубки теплоизоляционные из вспененного каучука, высокотемпературные, толщина 13 мм, диаметр 48 мм</t>
  </si>
  <si>
    <t>Трубки теплоизоляционные из вспененного каучука, высокотемпературные, толщина 13 мм, диаметр 42 мм</t>
  </si>
  <si>
    <t>Трубы полипропиленовые ПП-Р, номинальное давление 2,0 МПа, номинальный наружный диаметр 32 мм</t>
  </si>
  <si>
    <t>Трубки теплоизоляционные из вспененного каучука, высокотемпературные, толщина 13 мм, диаметр 35 мм</t>
  </si>
  <si>
    <t>шт.</t>
  </si>
  <si>
    <t>Корпус фильтра прямоугольного из оцинкованной стали ФЯГ-100-50</t>
  </si>
  <si>
    <t>Кассета фильтрующая, класс EU4, для фильтра ФЯГ-100-50</t>
  </si>
  <si>
    <t>Смесительный узел СУ-R-3-40-1.6/24</t>
  </si>
  <si>
    <t>Охладитель воздуха Korf FLO 60-30</t>
  </si>
  <si>
    <t>Вставки гибкие к канальным вентиляторам из оцинкованной стали с тканевой лентой, размер 600х300 мм</t>
  </si>
  <si>
    <t>Глушители шума прямоугольного сечения трубчатые ГТПи 60-30-90, сечение обечайки 600х300 мм</t>
  </si>
  <si>
    <t>54
О</t>
  </si>
  <si>
    <t>Блок компрессорно-конденсаторный ВАЅІС-С-15-410</t>
  </si>
  <si>
    <t>Обвязка 1к ККБ BASIC/UNICA-C-15-410</t>
  </si>
  <si>
    <t>Клапаны огнезадерживающие взрывозащищенные с пределом огнестойкости 1 час, периметр 2000 мм</t>
  </si>
  <si>
    <t>Клапаны огнезадерживающие взрывозащищенные с пределом огнестойкости 1 час, периметр 1000 мм</t>
  </si>
  <si>
    <t>Диффузоры потолочные пластиковые универсальные, диаметр 125 мм</t>
  </si>
  <si>
    <t>Диффузоры потолочные пластиковые универсальные, диаметр 160 мм</t>
  </si>
  <si>
    <t>Воздуховоды из оцинкованной стали с шиной и уголками толщиной: 0,7 мм, периметром 1800 мм</t>
  </si>
  <si>
    <t>Воздуховоды из оцинкованной стали с шиной и уголками толщиной: 0,55 мм, периметром 1000 мм</t>
  </si>
  <si>
    <t>Воздуховоды из оцинкованной стали с шиной и уголками толщиной: 0,55 мм, периметром 800 мм</t>
  </si>
  <si>
    <t>Воздуховоды из оцинкованной стали жесткие спирально-навивные, толщина 0,55 мм, диаметр 160 мм</t>
  </si>
  <si>
    <t>Воздуховоды из оцинкованной стали жесткие спирально-навивные, толщина 0,55 мм, диаметр 125 мм</t>
  </si>
  <si>
    <t>Воздуховоды звукопоглощающие теплоизолированные гибкие, диаметр 127 мм</t>
  </si>
  <si>
    <t>Воздуховоды звукопоглощающие теплоизолированные гибкие, диаметр 160 мм</t>
  </si>
  <si>
    <t>Изделия фасонные для воздуховодов из оцинкованной стали с шиной и уголками, толщина 0,7 мм, периметр 1800 мм</t>
  </si>
  <si>
    <t>Изделия фасонные для воздуховодов из оцинкованной стали с шиной и уголками, толщина 0,7 мм, периметр 1000 мм</t>
  </si>
  <si>
    <t>91</t>
  </si>
  <si>
    <t>96</t>
  </si>
  <si>
    <t>102</t>
  </si>
  <si>
    <t>103</t>
  </si>
  <si>
    <t>130</t>
  </si>
  <si>
    <t>Глушитель шума ГТК 200-600</t>
  </si>
  <si>
    <t>131</t>
  </si>
  <si>
    <t>Симисторный регулятор СРМ 250 W/M</t>
  </si>
  <si>
    <t>137</t>
  </si>
  <si>
    <t>Заслонка АЗД 133.000 250/м</t>
  </si>
  <si>
    <t>138</t>
  </si>
  <si>
    <t>Зонты вентиляционных систем из листовой и сортовой стали, круглые, диаметр шахты 200 мм</t>
  </si>
  <si>
    <t>140</t>
  </si>
  <si>
    <t>Воздуховоды из оцинкованной стали жесткие спирально-навивные, толщина 0,55 мм, диаметр 200 мм</t>
  </si>
  <si>
    <t>142</t>
  </si>
  <si>
    <t>Ниппель-D125</t>
  </si>
  <si>
    <t>Глушители шума вентиляционных установок, трубчатые из листовой оцинкованной стали, круглого сечения на бандажном соединении ГТК 2-1, диаметр обечайки 125 мм, масса наполнителя 0,5 кг</t>
  </si>
  <si>
    <t>Зонт ЗК-D125</t>
  </si>
  <si>
    <t>Решетки приточные РП, алюминиевые, размер 200х200 мм</t>
  </si>
  <si>
    <t>Отражающая изоляция "Пенофол 2000" тип: С, самоклеящийся, толщина 5 мм</t>
  </si>
  <si>
    <t>173</t>
  </si>
  <si>
    <t>Трубы медные круглые тянутые и холоднокатаные (марки меди М2, М3), наружным диаметром: 6,3 мм, толщиной стенки 0,8 мм</t>
  </si>
  <si>
    <t>Трубы медные круглые тянутые и холоднокатаные (марки меди М2, М3), наружным диаметром: 9,52 мм, толщиной стенки 0,8 мм</t>
  </si>
  <si>
    <t>Трубки теплоизоляционные из пенополиэтилена, диаметр 6 мм, толщина 6 мм</t>
  </si>
  <si>
    <t>Трубки теплоизоляционные из пенополиэтилена, диаметр 10 мм, толщина 6 мм</t>
  </si>
  <si>
    <t>178</t>
  </si>
  <si>
    <t>Кабель силовой с медными жилами ВВГнг(A)-LS 4х1,5-660</t>
  </si>
  <si>
    <t>1000 м</t>
  </si>
  <si>
    <t>Трубы медные круглые тянутые и холоднокатаные (марки меди М2, М3), наружным диаметром: 12,7 мм, толщиной стенки 0,8 мм</t>
  </si>
  <si>
    <t>Сети связи</t>
  </si>
  <si>
    <t>2
О</t>
  </si>
  <si>
    <t>Ответвители направленные абонентские, 24 Дб</t>
  </si>
  <si>
    <t>3
О</t>
  </si>
  <si>
    <t>Распределитель PLFP4</t>
  </si>
  <si>
    <t>Кабели коаксиальные магистральные RG 11</t>
  </si>
  <si>
    <t>Розетка телевизионная для открытой проводки, САТ-Г, белая</t>
  </si>
  <si>
    <t>Щиты распределительные встраиваемые ЩРВ-24, размер 330х300х120 мм</t>
  </si>
  <si>
    <t>Трубы винипластовые, номинальный внутренний диаметр 32 мм</t>
  </si>
  <si>
    <t>Коробка телефонная распределительная КР200/4</t>
  </si>
  <si>
    <t>Розетка штепсельная для открытой проводки РШ-П-20-0-IP43-01-10/42</t>
  </si>
  <si>
    <t>Кабель сигнальный КСВВнг-LS 1х2х0,8</t>
  </si>
  <si>
    <t>Щиты с монтажной панелью ЩМП-1, размером 395х310х220 мм, степень защиты IP30</t>
  </si>
  <si>
    <t>21
О</t>
  </si>
  <si>
    <t>Трансформаторы абонентские, герметизированные, входное напряжение 120 В, выходное напряжение 15 В</t>
  </si>
  <si>
    <t>Трубы из самозатухающего ПВХ гибкие гофрированные, легкие, без протяжки, номинальный внутренний диаметр 32 мм</t>
  </si>
  <si>
    <t>Трубы винипластовые, номинальный внутренний диаметр 50 мм</t>
  </si>
  <si>
    <t>Шкаф напольный 19-дюймовый, 42U 046319 LG Legrand</t>
  </si>
  <si>
    <t>Модуль вентиляторный 19", 1U 046489 Legrand</t>
  </si>
  <si>
    <t>30
О</t>
  </si>
  <si>
    <t>Патч-панель коммутационная 19" 1U 24xRJ-45, категория 5е (Essential) на 24 порта для крепление в стойку 19"</t>
  </si>
  <si>
    <t>Кабельный организатор с пластиковыми кольцами с крышкой, 19", 1U 046570 Legran</t>
  </si>
  <si>
    <t>Блок электрических розеток 19" в пластиковом корпусе на 8 гнезд высотой 1U с фильтром</t>
  </si>
  <si>
    <t>Медная шина заземления, 19" 037301 Legrand</t>
  </si>
  <si>
    <t>Источник бесперебойного питания с блоком батарей Liebert GXT5-5000VA Legran</t>
  </si>
  <si>
    <t>Патч-корд 0,5м 6 cat</t>
  </si>
  <si>
    <t>Патч-корд 3м 6 cat</t>
  </si>
  <si>
    <t>Розетка телефонная для открытой проводки, РТ-4, белая</t>
  </si>
  <si>
    <t>Wi-Fi точка доступа, 2.4/5 ГГц, 802.11a (Wi-Fi 2), ac (Wi-Fi 5), b (Wi-Fi 1), g
(Wi-Fi 3), n (Wi-Fi 4) Ubiquiti UniFi AC Lite Ubiquiti</t>
  </si>
  <si>
    <t>Базовая станция DECT KX-TDA0142 Panason</t>
  </si>
  <si>
    <t>Оптическая полка выдвижная RNFPE1U24</t>
  </si>
  <si>
    <t>Лицевая панель для установки адаптеров RNFP24SCDLC</t>
  </si>
  <si>
    <t>Комплект деталей для защиты места сварки КДЗС (60 мм)  DKC RNKDZS</t>
  </si>
  <si>
    <t>Сплайс кассета на 24 КДЗС (60 мм)
Код: RNSPLICE</t>
  </si>
  <si>
    <t>Адаптер rnfa9udlc</t>
  </si>
  <si>
    <t>Пигтейл оптический, 9/125 (OS2), LC/UPC, 1.5 м</t>
  </si>
  <si>
    <t>Оптический коммутационный шнур rnpcf9</t>
  </si>
  <si>
    <t>61
О</t>
  </si>
  <si>
    <t>SFP Трансивер совместимый 10GBASE-LRM 10G SPF+ модуль SFP-10G-LRM2</t>
  </si>
  <si>
    <t>64
О</t>
  </si>
  <si>
    <t>Кабель прямого подключения SFP+, SFP+, 10Гб/с, 1 м SFP-H10GB-CU1</t>
  </si>
  <si>
    <t>Кабель витая пара F/UTP 4х2х0,52, категория 5e</t>
  </si>
  <si>
    <t>Трубы из самозатухающего ПВХ гибкие гофрированные, легкие, без протяжки, номинальный внутренний диаметр 16 мм</t>
  </si>
  <si>
    <t>72
О</t>
  </si>
  <si>
    <t>Видеорегистратор 8-ми канальный DVR-630-08A200 с комплектом расширения хранилища на 2 ТБ DVR XS200-A</t>
  </si>
  <si>
    <t>74
О</t>
  </si>
  <si>
    <t>Диск жесткий серверный типа HDD, объем памяти 2000 Гб, буферная память 64 Мб, внешняя скорость передачи данных 300 Мб/с</t>
  </si>
  <si>
    <t>Кабель силовой с медными жилами ВВГнг(A)-LS 3х1,5-660</t>
  </si>
  <si>
    <t>Удлинитель (репитер) передаваемого сигнала версии HDMI 1.3b</t>
  </si>
  <si>
    <t>81
О</t>
  </si>
  <si>
    <t>Видеокамера интеллектуальная, высокоскоростная, купольная PTZ серии AutoDome 500i</t>
  </si>
  <si>
    <t>ПО Лицензия на подключение регистратора RVI</t>
  </si>
  <si>
    <t>ПО Лицензия на подключение камеры</t>
  </si>
  <si>
    <t>84
О</t>
  </si>
  <si>
    <t>Монитор ЖК UML 202-90, диагональ 20 дюймов, расширение 1600х1200 пикселов</t>
  </si>
  <si>
    <t>Проволочный лоток 50*150</t>
  </si>
  <si>
    <t>Держатель для крепления лотков НЛ-Дц</t>
  </si>
  <si>
    <t>93
О</t>
  </si>
  <si>
    <t>Прибор приемно-контрольный и управления охранно- пожарный адресный Рубеж-2ОП прот.R3</t>
  </si>
  <si>
    <t>95
О</t>
  </si>
  <si>
    <t>Извещатель пожарный дымовой: ИП 212-189</t>
  </si>
  <si>
    <t>96
О</t>
  </si>
  <si>
    <t>Извещатель пожарный ручной: ИПР-513-3ПА</t>
  </si>
  <si>
    <t>98
О</t>
  </si>
  <si>
    <t>Извещатель охранный поверхностный вибрационный, одноблочное исполнение (прим.)</t>
  </si>
  <si>
    <t>99
О</t>
  </si>
  <si>
    <t>Модуль доступа STR-1AP STR-26966</t>
  </si>
  <si>
    <t>100
О</t>
  </si>
  <si>
    <t>Считыватель Wiegand STR-RM-А01 STR-313099 ОО</t>
  </si>
  <si>
    <t>Замок электромагнитный универсальный сдвиговый AL-400S</t>
  </si>
  <si>
    <t>Кнопка открывания двери</t>
  </si>
  <si>
    <t>105
О</t>
  </si>
  <si>
    <t>Адресная метка АМ-1 пром.R3</t>
  </si>
  <si>
    <t>107
О</t>
  </si>
  <si>
    <t>Источник вторичного электропитания резервированный ИВЭПР 12-5 К2 (прим. ИВЭПР 12/5 RS-R3 исп.2х40 БР)</t>
  </si>
  <si>
    <t>108
О</t>
  </si>
  <si>
    <t>Батарея аккумуляторная необслуживаемая, номинальным напряжением 12 В, емкость 40 А/ч</t>
  </si>
  <si>
    <t>110
О</t>
  </si>
  <si>
    <t>Колонка звуковая настенная, номинальная мощность 3Вт, марка "АСР-03.1.2"</t>
  </si>
  <si>
    <t>112
О</t>
  </si>
  <si>
    <t>Оповещатель световой МОЛНИЯ-12(24)</t>
  </si>
  <si>
    <t>114
О</t>
  </si>
  <si>
    <t>Прибор управления оповещением радиоканальный ПУО "Рокот-Р2"/прим.</t>
  </si>
  <si>
    <t>115
О</t>
  </si>
  <si>
    <t>Программатор адресных устройств ПКУ-1 прот.R3 RBZ-172778</t>
  </si>
  <si>
    <t>116
О</t>
  </si>
  <si>
    <t>Доводчик дверной DS 73 BC "Серия Premium", усилие закрывания EN2-5</t>
  </si>
  <si>
    <t>118
О</t>
  </si>
  <si>
    <t>Адрес релейный модульный РМ-4К пром.R3</t>
  </si>
  <si>
    <t>120
О</t>
  </si>
  <si>
    <t>Домофон многоабонентный "Мета ком-99" на 100 абонентов</t>
  </si>
  <si>
    <t>121
О</t>
  </si>
  <si>
    <t>Вызывная панель домофона DS-KV6113-WPE1</t>
  </si>
  <si>
    <t>123
О</t>
  </si>
  <si>
    <t>Считыватель VinSonic для магнитных карт MSR-0101/прим."Карта Mifare"</t>
  </si>
  <si>
    <t>125
О</t>
  </si>
  <si>
    <t>МДУ-1-R3 Модуль управления клапаном дымоудаления</t>
  </si>
  <si>
    <t>126
О</t>
  </si>
  <si>
    <t>Блок системный СБ-6 "Гранд Магистр"</t>
  </si>
  <si>
    <t>127
О</t>
  </si>
  <si>
    <t>Монитор LCD с диагональю экрана 22 дюйма HP LP2275w</t>
  </si>
  <si>
    <t>128
О</t>
  </si>
  <si>
    <t>Клавиатура универсальная IntuiKey серии KBD Universal, размер 327х190х75 мм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</si>
  <si>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марки КПСнг(А)-FRHF 1х2х0,5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</si>
  <si>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марки КПСнг(А)-FRHF 2х2х0,5</t>
  </si>
  <si>
    <t>132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</si>
  <si>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марки КПСнг(А)-FRHF 2х2х0,75</t>
  </si>
  <si>
    <t>Коробка разветвительная У-409</t>
  </si>
  <si>
    <t>Кабель компьютерный (витая пара) FTP10-C3-SOLID-INDOOR EuroLine</t>
  </si>
  <si>
    <t>ВРУ</t>
  </si>
  <si>
    <t>ЩС-1 540*440*120мм</t>
  </si>
  <si>
    <t>ЩС-2</t>
  </si>
  <si>
    <t>ЩС-3 540*440*120мм</t>
  </si>
  <si>
    <t>ЩАО</t>
  </si>
  <si>
    <t>ЩСВ-1 540*440*120мм</t>
  </si>
  <si>
    <t>ЩСВ-2 540*440*120мм</t>
  </si>
  <si>
    <t>ЩСВ-3 540*440*120мм</t>
  </si>
  <si>
    <t>ЩСитп</t>
  </si>
  <si>
    <t>Сталь круглая (катанка), диаметром 8 мм</t>
  </si>
  <si>
    <t>Сталь полосовая: 40х4 мм, кипящая</t>
  </si>
  <si>
    <t>Сталь угловая равнополочная, марка стали: Ст3пс, шириной полок 50-50 мм</t>
  </si>
  <si>
    <t>Держатель для молниеприемника кровельный: 157/FK-Cu-230, длина 280 мм, для проволоки диаметром 8-10 мм</t>
  </si>
  <si>
    <t>Кабель силовой с медными жилами ВВГ 3х2,5+1х1,5-660</t>
  </si>
  <si>
    <t>Кабель силовой с медными жилами ВВГ 5х2,5-660</t>
  </si>
  <si>
    <t>Кабель силовой с медными жилами ВВГнг 5х4-660</t>
  </si>
  <si>
    <t>Кабель силовой с медными жилами ВВГнг(A)-FRLS 3х6ок-1000/применительно</t>
  </si>
  <si>
    <t>Провод силовой установочный с медными жилами ПуГВ 1х4-450</t>
  </si>
  <si>
    <t>Провод силовой установочный с медными жилами ПуГВ 1х10-450/применительно</t>
  </si>
  <si>
    <t>Провод силовой установочный с медными жилами ПуГВ 1х25-450</t>
  </si>
  <si>
    <t>Трубы полиэтиленовые гибкие гофрированные легкие с протяжкой, номинальный внутренний диаметр 25 мм</t>
  </si>
  <si>
    <t>Трубы полиэтиленовые гибкие гофрированные легкие с протяжкой, номинальный внутренний диаметр 32 мм</t>
  </si>
  <si>
    <t>Лоток кабельный замковый перфорированный 200х50 мм, горячеоцинкованный/прим.</t>
  </si>
  <si>
    <t>Выключатель одноклавишный для открытой проводки</t>
  </si>
  <si>
    <t>Выключатель одноклавишный для скрытой проводки</t>
  </si>
  <si>
    <t>Выключатель двухклавишный для открытой проводки серии "Прима", марка: А16-007-с с подсветкой, цвет бежевый</t>
  </si>
  <si>
    <t>Выключатель двухклавишный для скрытой проводки</t>
  </si>
  <si>
    <t>Розетка для скрытой проводки на 2 модуля 16А 250В с заземлением и крышкой</t>
  </si>
  <si>
    <t>45
О</t>
  </si>
  <si>
    <t>Сушилка для рук: в алюминиевом или из нержавеющей стали ударопрочном корпусе с инфракрасным датчиком, мощностью 1,5 кВт</t>
  </si>
  <si>
    <t>Коробка разветвительная У-409/прим.</t>
  </si>
  <si>
    <t>Коробка для установки выключателей, переключателей и штепсельных розеток при скрытой электропроводке КУВ-1М</t>
  </si>
  <si>
    <t>Клемма строительно-монтажная для распределительных коробок на 3 проводника сечением до 6 мм2 WAGO 773-173</t>
  </si>
  <si>
    <t>Хомут-стяжка кабельная (бандаж), размер 3,6х200 мм</t>
  </si>
  <si>
    <t>Технологические решения</t>
  </si>
  <si>
    <t>Стол офисный прямоугольный с выдвижными ящиками 1500*700*750</t>
  </si>
  <si>
    <t>Стеллажи различного назначения (для механизированных складов)</t>
  </si>
  <si>
    <t>Кресло офисное поворотное</t>
  </si>
  <si>
    <t>Стул офисный</t>
  </si>
  <si>
    <t>ОФисный шкаф 700*450*2500</t>
  </si>
  <si>
    <t>Тумба</t>
  </si>
  <si>
    <t>Стол письменный</t>
  </si>
  <si>
    <t>Персональный компьютер</t>
  </si>
  <si>
    <t>11
О</t>
  </si>
  <si>
    <t>IP-телефон на 16 логических линий</t>
  </si>
  <si>
    <t>12
О</t>
  </si>
  <si>
    <t>Принтер</t>
  </si>
  <si>
    <t>13
О</t>
  </si>
  <si>
    <t>МФУ</t>
  </si>
  <si>
    <t>14
О</t>
  </si>
  <si>
    <t>Сейф</t>
  </si>
  <si>
    <t>Умывальники полуфарфоровые и фарфоровые с краном настольным, кронштейнами, сифоном бутылочным латунным и выпуском, для детских учреждений, размер 450х330х150 мм</t>
  </si>
  <si>
    <t>20
О</t>
  </si>
  <si>
    <t>Зеркало декоративное фигурное с деталями крепления</t>
  </si>
  <si>
    <t>22
О</t>
  </si>
  <si>
    <t>Сушилка для рук: в алюминиевом или из нержавеющей стали ударопрочном корпусе с инфракрасным датчиком, мощностью 2,5 кВт</t>
  </si>
  <si>
    <t>Вешалки-крючки однорожковые В-К стальные с гальванопокрытием, размер 303х732 мм</t>
  </si>
  <si>
    <t>26
О</t>
  </si>
  <si>
    <t>Сплит-система настенного типа "Daikin" FT35/R35, мощность охлаждения 3,5 кВт (в комплекте: внутренний и наружный блоки, пульт управления)</t>
  </si>
  <si>
    <t>Мыльница настенная из пластика</t>
  </si>
  <si>
    <t>Держатель (диспенсер) настенный для туалетной бумаги из ударопрочного пластика</t>
  </si>
  <si>
    <t>Стол письменный 1700*500*750</t>
  </si>
  <si>
    <t>Стол для совещаний 2700*1400*750</t>
  </si>
  <si>
    <t>Тумба под ТВ</t>
  </si>
  <si>
    <t>Диван на металлических ножках</t>
  </si>
  <si>
    <t>Столик журнальный</t>
  </si>
  <si>
    <t>ТВ 50 дюймов</t>
  </si>
  <si>
    <t>Проектор с экраном</t>
  </si>
  <si>
    <t>Шкаф кухонный 600*600*850</t>
  </si>
  <si>
    <t>Мойки стальные эмалированные унифицированные на одно отделение с одной чашей для установки на подстолье (шкафу кухонной мебели), МСУ, размер 500х600х174 мм</t>
  </si>
  <si>
    <t>Холодильник</t>
  </si>
  <si>
    <t>62
О</t>
  </si>
  <si>
    <t>65
О</t>
  </si>
  <si>
    <t>Полотенцесушители из нержавеющей стали М-образные, номинальный диаметр 25 мм, размер 500х500 мм</t>
  </si>
  <si>
    <t>Кабина душевая со стальным поддоном, размер 800х800х1975 мм</t>
  </si>
  <si>
    <t>76
О</t>
  </si>
  <si>
    <t>Микроволновая печь</t>
  </si>
  <si>
    <t>77
О</t>
  </si>
  <si>
    <t>Светильник торшерный "Бочонок" ЖТУ 10-70-001, с защитным стеклом из светостабилизированного поликарбоната молочного цвета и крышкой из штампованного алюминия</t>
  </si>
  <si>
    <t>Благоустройство</t>
  </si>
  <si>
    <t>Семена газонных трав (смесь)</t>
  </si>
  <si>
    <t>Плитка тротуарная BESSER: "БРУСЧАТКА", размер 199х99х80 мм, цветная на белом цементе</t>
  </si>
  <si>
    <t>Заказчик</t>
  </si>
  <si>
    <t>[подпись (инициалы, фамилия)]</t>
  </si>
  <si>
    <t>Начальник</t>
  </si>
  <si>
    <t>Главный инженер проекта</t>
  </si>
  <si>
    <t xml:space="preserve">Руководитель проектной организации </t>
  </si>
  <si>
    <t>Итого по сводному расчету</t>
  </si>
  <si>
    <t>Итого "Налоги и обязательные платежи"</t>
  </si>
  <si>
    <t>НДС - 20%</t>
  </si>
  <si>
    <t>№ 303-ФЗ от 3.08.2018</t>
  </si>
  <si>
    <t>Налоги и обязательные платежи</t>
  </si>
  <si>
    <t>Итого по Главам 1-9</t>
  </si>
  <si>
    <t>Глава 9. Публичный технологический и ценовой аудит, проектные и изыскательские работы</t>
  </si>
  <si>
    <t>Итого по Главе 8. "Технический надзор"</t>
  </si>
  <si>
    <t>Строительный контроль 2,14</t>
  </si>
  <si>
    <t>Постановление Правительства РФ от 21 июня 2010 г. N 468 "О порядке проведения строительного контроля при осуществлении строительства, реконструкции и капитального ремонта объектов капитального строительства"</t>
  </si>
  <si>
    <t>Глава 8. Технический надзор</t>
  </si>
  <si>
    <t>Итого по Главам 1-7</t>
  </si>
  <si>
    <t>Глава 7. Прочие работы и затраты</t>
  </si>
  <si>
    <t>Итого по Главам 1-6</t>
  </si>
  <si>
    <t>Глава 6. Временные здания и сооружения</t>
  </si>
  <si>
    <t>Итого по Главам 1-5</t>
  </si>
  <si>
    <t>Итого по Главе 5. "Благоустройство и озеленение территории"</t>
  </si>
  <si>
    <t>05-01-01</t>
  </si>
  <si>
    <t>Глава 5. Благоустройство и озеленение территории</t>
  </si>
  <si>
    <t>Итого по Главе 2. "Основные объекты"</t>
  </si>
  <si>
    <t>02-01-08</t>
  </si>
  <si>
    <t>02-01-07</t>
  </si>
  <si>
    <t>02-01-06</t>
  </si>
  <si>
    <t>02-01-05</t>
  </si>
  <si>
    <t>02-01-04</t>
  </si>
  <si>
    <t>02-01-03</t>
  </si>
  <si>
    <t>02-01-02</t>
  </si>
  <si>
    <t>02-01-01.1</t>
  </si>
  <si>
    <t>02-01-01</t>
  </si>
  <si>
    <t>Глава 2. Основные объекты</t>
  </si>
  <si>
    <t>Итого по Главе 1. "Подготовка площадок(территории) капитального ремонта"</t>
  </si>
  <si>
    <t>01-01-01</t>
  </si>
  <si>
    <t>Глава 1. Подготовка площадок(территории) капитального ремонта</t>
  </si>
  <si>
    <t>Строительных
(ремонтно- строительных, ремонтно- реставра ционных) работ</t>
  </si>
  <si>
    <t xml:space="preserve">Сметная стоимость, тыс. руб. </t>
  </si>
  <si>
    <t>Наименование глав, объектов капитального строительства, работ и затрат</t>
  </si>
  <si>
    <t xml:space="preserve">Составлен(а) в базисном (текущем) уровне цен  </t>
  </si>
  <si>
    <t>СВОДНЫЙ СМЕТНЫЙ РАСЧЕТ СТОИМОСТИ СТРОИТЕЛЬСТВА № ССРСС-</t>
  </si>
  <si>
    <t>(ссылка на документ об утверждении)</t>
  </si>
  <si>
    <t>"Утвержден" "___"______________________2022г</t>
  </si>
  <si>
    <t>(наименование организации)</t>
  </si>
  <si>
    <t xml:space="preserve"> </t>
  </si>
  <si>
    <t>Приложение № 6</t>
  </si>
  <si>
    <t>Сплит системы настенного типа, мощность 2,2 кВт</t>
  </si>
  <si>
    <t>155</t>
  </si>
  <si>
    <t>150</t>
  </si>
  <si>
    <t>144
О</t>
  </si>
  <si>
    <t>Вентиляторы канальные "Systemair": для круглых воздуховодов KD 355 XL3, производительность 4158 м3/час</t>
  </si>
  <si>
    <t>40
О</t>
  </si>
  <si>
    <t>Радиаторы алюминиевые, марка: «CLAN-500», количество секций 4, мощность 780 Вт</t>
  </si>
  <si>
    <t>20% от (118260)</t>
  </si>
  <si>
    <t>20% от (1140740)</t>
  </si>
  <si>
    <t>20% от (978750)</t>
  </si>
  <si>
    <t>20% от (3406490)</t>
  </si>
  <si>
    <t>2,14% от (5525980)</t>
  </si>
  <si>
    <t>Сводный сметный расчет сметной стоимостью   6 773,09 тыс. руб.</t>
  </si>
  <si>
    <t>20% от (1356580)</t>
  </si>
  <si>
    <t>20% от (5851970)</t>
  </si>
  <si>
    <t>20% от (10021980)</t>
  </si>
  <si>
    <t>20% от (47517450)</t>
  </si>
  <si>
    <t>2,14% от (63391400)</t>
  </si>
  <si>
    <t>Сводный сметный расчет сметной стоимостью   77 697,58 тыс. руб.</t>
  </si>
  <si>
    <t>Ведомость материалов</t>
  </si>
  <si>
    <t>ведомость материалов по смете 02-01-01 Внутренняя отделка</t>
  </si>
  <si>
    <t>ведомотсь материалов по смете 02-01-01.1 Фасад</t>
  </si>
  <si>
    <t>ведомотсь материалов по смете 02-01-02 Окна, двери</t>
  </si>
  <si>
    <t xml:space="preserve">Количество </t>
  </si>
  <si>
    <t>ведомотсь материалов по смете 02-01-03 Конструктивные решения</t>
  </si>
  <si>
    <t>ведомость материалов по смете 02-01-04 Водоснабжение и канализация</t>
  </si>
  <si>
    <t>ведомость материалов по смете 02-01-05 ОВК</t>
  </si>
  <si>
    <t>количество</t>
  </si>
  <si>
    <t>ведомость материалов по смете 02-01-06 Сети связи</t>
  </si>
  <si>
    <t>195</t>
  </si>
  <si>
    <t>192</t>
  </si>
  <si>
    <t>190</t>
  </si>
  <si>
    <t>189</t>
  </si>
  <si>
    <t>187</t>
  </si>
  <si>
    <t>186</t>
  </si>
  <si>
    <t>183
О</t>
  </si>
  <si>
    <t>180</t>
  </si>
  <si>
    <t>167</t>
  </si>
  <si>
    <t>Электроприводы для воздушных заслонок и клапанов, с двух/трехпозиционным управлением</t>
  </si>
  <si>
    <t>Заслонки воздушные унифицированные ручного управления РК-300-01, диаметр 125 мм</t>
  </si>
  <si>
    <t>Вентилятор осевой DECOR 100C</t>
  </si>
  <si>
    <t>152</t>
  </si>
  <si>
    <t>148</t>
  </si>
  <si>
    <t>133
О</t>
  </si>
  <si>
    <t>Заслонки воздушные взрывозащищенные ручного управления, размер 250х250 мм, АЗД 193.000</t>
  </si>
  <si>
    <t>Щиты управления вентиляцией ЩУВ4 7,5 кВт</t>
  </si>
  <si>
    <t>Клапаны воздушные под ручной или электропривод ВК, размер 600х400 мм</t>
  </si>
  <si>
    <t>Вентиляторы осевые канальные марки ТВ 10, производительность 80 м3/час, мощность двигателя 15 Вт</t>
  </si>
  <si>
    <t>92
О</t>
  </si>
  <si>
    <t>89</t>
  </si>
  <si>
    <t>60
О</t>
  </si>
  <si>
    <t>52
О</t>
  </si>
  <si>
    <t>Клапаны воздушные под ручной или электропривод ВК, размер 600х300 мм</t>
  </si>
  <si>
    <t>ведомость материалов по смете 02-01-07 ЭМ</t>
  </si>
  <si>
    <t>ведомость материалов по смете 02-01-08 Технологические решения</t>
  </si>
  <si>
    <t>ведомость материалов по смете 05-01-01 Благоустройство</t>
  </si>
  <si>
    <t xml:space="preserve">Материалы закупаемые ФГУП "ППП" </t>
  </si>
  <si>
    <t>Материалы  закупаемые Подрядчиком</t>
  </si>
  <si>
    <t>в том числе</t>
  </si>
  <si>
    <t>Приложение № 7</t>
  </si>
  <si>
    <t>от «       » ___________2022г.</t>
  </si>
  <si>
    <t>Перечень строительных материалов и оборудования, используемых при выполнении работ</t>
  </si>
  <si>
    <t>Подписи Сторон</t>
  </si>
  <si>
    <t>Генеральный подрядчик:</t>
  </si>
  <si>
    <t>Подрядчик:</t>
  </si>
  <si>
    <t>________________/________/</t>
  </si>
  <si>
    <t>_______________________/_______ /</t>
  </si>
  <si>
    <t>к Договору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</si>
</sst>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0.00000"/>
    <numFmt numFmtId="168" formatCode="0.000000"/>
    <numFmt numFmtId="169" formatCode="0.0000000"/>
    <numFmt numFmtId="170" formatCode="#,##0.0"/>
  </numFmts>
  <fonts count="33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b/>
      <sz val="8"/>
      <name val="Arial"/>
      <charset val="204"/>
    </font>
    <font>
      <b/>
      <i/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11"/>
      <color rgb="FF1F2326"/>
      <name val="Segoe UI"/>
      <charset val="204"/>
    </font>
    <font>
      <sz val="8"/>
      <color rgb="FFFF0000"/>
      <name val="Arial"/>
      <charset val="204"/>
    </font>
    <font>
      <b/>
      <sz val="9"/>
      <name val="Arial"/>
      <charset val="204"/>
    </font>
    <font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6"/>
      <name val="Calibri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6" fillId="0" borderId="0"/>
  </cellStyleXfs>
  <cellXfs count="311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left" vertical="top"/>
    </xf>
    <xf numFmtId="49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wrapText="1"/>
    </xf>
    <xf numFmtId="49" fontId="3" fillId="0" borderId="2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 vertical="top"/>
    </xf>
    <xf numFmtId="49" fontId="4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right"/>
    </xf>
    <xf numFmtId="49" fontId="1" fillId="0" borderId="2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wrapText="1"/>
    </xf>
    <xf numFmtId="49" fontId="9" fillId="0" borderId="7" xfId="0" applyNumberFormat="1" applyFont="1" applyFill="1" applyBorder="1" applyAlignment="1" applyProtection="1">
      <alignment horizontal="center" vertical="top" wrapText="1"/>
    </xf>
    <xf numFmtId="49" fontId="9" fillId="0" borderId="3" xfId="0" applyNumberFormat="1" applyFont="1" applyFill="1" applyBorder="1" applyAlignment="1" applyProtection="1">
      <alignment horizontal="left" vertical="top" wrapText="1"/>
    </xf>
    <xf numFmtId="49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164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right" vertical="top" wrapText="1"/>
    </xf>
    <xf numFmtId="0" fontId="9" fillId="0" borderId="8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wrapText="1"/>
    </xf>
    <xf numFmtId="49" fontId="1" fillId="0" borderId="9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9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2" fontId="1" fillId="0" borderId="0" xfId="0" applyNumberFormat="1" applyFont="1" applyFill="1" applyBorder="1" applyAlignment="1" applyProtection="1">
      <alignment horizontal="right" vertical="top" wrapText="1"/>
    </xf>
    <xf numFmtId="2" fontId="1" fillId="0" borderId="0" xfId="0" applyNumberFormat="1" applyFont="1" applyFill="1" applyBorder="1" applyAlignment="1" applyProtection="1">
      <alignment horizontal="center" vertical="top" wrapText="1"/>
    </xf>
    <xf numFmtId="4" fontId="1" fillId="0" borderId="10" xfId="0" applyNumberFormat="1" applyFont="1" applyFill="1" applyBorder="1" applyAlignment="1" applyProtection="1">
      <alignment horizontal="right" vertical="top" wrapText="1"/>
    </xf>
    <xf numFmtId="0" fontId="1" fillId="0" borderId="10" xfId="0" applyNumberFormat="1" applyFont="1" applyFill="1" applyBorder="1" applyAlignment="1" applyProtection="1">
      <alignment horizontal="right" vertical="top" wrapText="1"/>
    </xf>
    <xf numFmtId="49" fontId="1" fillId="0" borderId="9" xfId="0" applyNumberFormat="1" applyFont="1" applyFill="1" applyBorder="1" applyAlignment="1" applyProtection="1">
      <alignment horizontal="right" vertical="top" wrapText="1"/>
    </xf>
    <xf numFmtId="165" fontId="1" fillId="0" borderId="0" xfId="0" applyNumberFormat="1" applyFont="1" applyFill="1" applyBorder="1" applyAlignment="1" applyProtection="1">
      <alignment horizontal="center" vertical="top" wrapText="1"/>
    </xf>
    <xf numFmtId="166" fontId="1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167" fontId="1" fillId="0" borderId="0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0" fontId="1" fillId="0" borderId="8" xfId="0" applyNumberFormat="1" applyFont="1" applyFill="1" applyBorder="1" applyAlignment="1" applyProtection="1">
      <alignment horizontal="right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49" fontId="9" fillId="0" borderId="9" xfId="0" applyNumberFormat="1" applyFont="1" applyFill="1" applyBorder="1" applyAlignment="1" applyProtection="1">
      <alignment horizontal="center" vertical="top" wrapText="1"/>
    </xf>
    <xf numFmtId="49" fontId="9" fillId="0" borderId="0" xfId="0" applyNumberFormat="1" applyFont="1" applyFill="1" applyBorder="1" applyAlignment="1" applyProtection="1">
      <alignment horizontal="left" vertical="top" wrapText="1"/>
    </xf>
    <xf numFmtId="4" fontId="9" fillId="0" borderId="3" xfId="0" applyNumberFormat="1" applyFont="1" applyFill="1" applyBorder="1" applyAlignment="1" applyProtection="1">
      <alignment horizontal="right" vertical="top" wrapText="1"/>
    </xf>
    <xf numFmtId="2" fontId="9" fillId="0" borderId="3" xfId="0" applyNumberFormat="1" applyFont="1" applyFill="1" applyBorder="1" applyAlignment="1" applyProtection="1">
      <alignment horizontal="center" vertical="top" wrapText="1"/>
    </xf>
    <xf numFmtId="164" fontId="1" fillId="0" borderId="0" xfId="0" applyNumberFormat="1" applyFont="1" applyFill="1" applyBorder="1" applyAlignment="1" applyProtection="1">
      <alignment horizontal="center" vertical="top" wrapText="1"/>
    </xf>
    <xf numFmtId="2" fontId="9" fillId="0" borderId="3" xfId="0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 applyProtection="1">
      <alignment horizontal="right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166" fontId="9" fillId="0" borderId="3" xfId="0" applyNumberFormat="1" applyFont="1" applyFill="1" applyBorder="1" applyAlignment="1" applyProtection="1">
      <alignment horizontal="center" vertical="top" wrapText="1"/>
    </xf>
    <xf numFmtId="168" fontId="1" fillId="0" borderId="0" xfId="0" applyNumberFormat="1" applyFont="1" applyFill="1" applyBorder="1" applyAlignment="1" applyProtection="1">
      <alignment horizontal="center" vertical="top" wrapText="1"/>
    </xf>
    <xf numFmtId="2" fontId="1" fillId="0" borderId="10" xfId="0" applyNumberFormat="1" applyFont="1" applyFill="1" applyBorder="1" applyAlignment="1" applyProtection="1">
      <alignment horizontal="right" vertical="top" wrapText="1"/>
    </xf>
    <xf numFmtId="49" fontId="1" fillId="0" borderId="9" xfId="0" applyNumberFormat="1" applyFont="1" applyFill="1" applyBorder="1" applyAlignment="1" applyProtection="1">
      <alignment vertical="center" wrapText="1"/>
    </xf>
    <xf numFmtId="167" fontId="9" fillId="0" borderId="3" xfId="0" applyNumberFormat="1" applyFont="1" applyFill="1" applyBorder="1" applyAlignment="1" applyProtection="1">
      <alignment horizontal="center" vertical="top" wrapText="1"/>
    </xf>
    <xf numFmtId="169" fontId="1" fillId="0" borderId="0" xfId="0" applyNumberFormat="1" applyFont="1" applyFill="1" applyBorder="1" applyAlignment="1" applyProtection="1">
      <alignment horizontal="center" vertical="top" wrapText="1"/>
    </xf>
    <xf numFmtId="1" fontId="9" fillId="0" borderId="3" xfId="0" applyNumberFormat="1" applyFont="1" applyFill="1" applyBorder="1" applyAlignment="1" applyProtection="1">
      <alignment horizontal="center" vertical="top" wrapText="1"/>
    </xf>
    <xf numFmtId="165" fontId="9" fillId="0" borderId="3" xfId="0" applyNumberFormat="1" applyFont="1" applyFill="1" applyBorder="1" applyAlignment="1" applyProtection="1">
      <alignment horizontal="center" vertical="top" wrapText="1"/>
    </xf>
    <xf numFmtId="49" fontId="9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right" vertical="top" wrapText="1"/>
    </xf>
    <xf numFmtId="0" fontId="9" fillId="0" borderId="3" xfId="0" applyNumberFormat="1" applyFont="1" applyFill="1" applyBorder="1" applyAlignment="1" applyProtection="1">
      <alignment horizontal="right" vertical="top"/>
    </xf>
    <xf numFmtId="0" fontId="9" fillId="0" borderId="3" xfId="0" applyNumberFormat="1" applyFont="1" applyFill="1" applyBorder="1" applyAlignment="1" applyProtection="1">
      <alignment horizontal="center" vertical="top"/>
    </xf>
    <xf numFmtId="0" fontId="9" fillId="0" borderId="8" xfId="0" applyNumberFormat="1" applyFont="1" applyFill="1" applyBorder="1" applyAlignment="1" applyProtection="1">
      <alignment horizontal="right" vertical="top"/>
    </xf>
    <xf numFmtId="49" fontId="1" fillId="0" borderId="9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horizontal="right" vertical="top"/>
    </xf>
    <xf numFmtId="49" fontId="9" fillId="0" borderId="0" xfId="0" applyNumberFormat="1" applyFont="1" applyFill="1" applyBorder="1" applyAlignment="1" applyProtection="1">
      <alignment horizontal="right" vertical="top" wrapText="1"/>
    </xf>
    <xf numFmtId="4" fontId="9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9" fillId="0" borderId="10" xfId="0" applyNumberFormat="1" applyFont="1" applyFill="1" applyBorder="1" applyAlignment="1" applyProtection="1">
      <alignment horizontal="right" vertical="top"/>
    </xf>
    <xf numFmtId="49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4" fontId="1" fillId="0" borderId="10" xfId="0" applyNumberFormat="1" applyFont="1" applyFill="1" applyBorder="1" applyAlignment="1" applyProtection="1">
      <alignment horizontal="right" vertical="top"/>
    </xf>
    <xf numFmtId="0" fontId="10" fillId="0" borderId="0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>
      <alignment horizontal="center" vertical="top"/>
    </xf>
    <xf numFmtId="4" fontId="9" fillId="0" borderId="10" xfId="0" applyNumberFormat="1" applyFont="1" applyFill="1" applyBorder="1" applyAlignment="1" applyProtection="1">
      <alignment horizontal="right" vertical="top"/>
    </xf>
    <xf numFmtId="2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wrapText="1"/>
    </xf>
    <xf numFmtId="4" fontId="9" fillId="0" borderId="4" xfId="0" applyNumberFormat="1" applyFont="1" applyFill="1" applyBorder="1" applyAlignment="1" applyProtection="1">
      <alignment horizontal="right" vertical="top"/>
    </xf>
    <xf numFmtId="2" fontId="9" fillId="0" borderId="4" xfId="0" applyNumberFormat="1" applyFont="1" applyFill="1" applyBorder="1" applyAlignment="1" applyProtection="1">
      <alignment horizontal="right" vertical="top"/>
    </xf>
    <xf numFmtId="4" fontId="9" fillId="0" borderId="4" xfId="0" applyNumberFormat="1" applyFont="1" applyFill="1" applyBorder="1" applyAlignment="1" applyProtection="1">
      <alignment horizontal="right" vertical="top" wrapText="1"/>
    </xf>
    <xf numFmtId="0" fontId="9" fillId="0" borderId="4" xfId="0" applyNumberFormat="1" applyFont="1" applyFill="1" applyBorder="1" applyAlignment="1" applyProtection="1"/>
    <xf numFmtId="2" fontId="9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0" fontId="9" fillId="0" borderId="4" xfId="0" applyNumberFormat="1" applyFont="1" applyFill="1" applyBorder="1" applyAlignment="1" applyProtection="1">
      <alignment horizontal="right" vertical="top"/>
    </xf>
    <xf numFmtId="0" fontId="9" fillId="0" borderId="4" xfId="0" applyNumberFormat="1" applyFont="1" applyFill="1" applyBorder="1" applyAlignment="1" applyProtection="1">
      <alignment horizontal="right" vertical="top" wrapText="1"/>
    </xf>
    <xf numFmtId="170" fontId="9" fillId="0" borderId="4" xfId="0" applyNumberFormat="1" applyFont="1" applyFill="1" applyBorder="1" applyAlignment="1" applyProtection="1">
      <alignment horizontal="right" vertical="top"/>
    </xf>
    <xf numFmtId="165" fontId="9" fillId="0" borderId="4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170" fontId="9" fillId="0" borderId="4" xfId="0" applyNumberFormat="1" applyFont="1" applyFill="1" applyBorder="1" applyAlignment="1" applyProtection="1">
      <alignment horizontal="right" vertical="top" wrapText="1"/>
    </xf>
    <xf numFmtId="170" fontId="1" fillId="0" borderId="4" xfId="0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49" fontId="13" fillId="0" borderId="3" xfId="0" applyNumberFormat="1" applyFont="1" applyFill="1" applyBorder="1" applyAlignment="1" applyProtection="1">
      <alignment horizontal="center" vertical="top" wrapText="1"/>
    </xf>
    <xf numFmtId="166" fontId="13" fillId="0" borderId="3" xfId="0" applyNumberFormat="1" applyFont="1" applyFill="1" applyBorder="1" applyAlignment="1" applyProtection="1">
      <alignment horizontal="center" vertical="top" wrapText="1"/>
    </xf>
    <xf numFmtId="2" fontId="13" fillId="0" borderId="3" xfId="0" applyNumberFormat="1" applyFont="1" applyFill="1" applyBorder="1" applyAlignment="1" applyProtection="1">
      <alignment horizontal="center" vertical="top" wrapText="1"/>
    </xf>
    <xf numFmtId="165" fontId="13" fillId="0" borderId="3" xfId="0" applyNumberFormat="1" applyFont="1" applyFill="1" applyBorder="1" applyAlignment="1" applyProtection="1">
      <alignment horizontal="center" vertical="top" wrapText="1"/>
    </xf>
    <xf numFmtId="164" fontId="13" fillId="0" borderId="3" xfId="0" applyNumberFormat="1" applyFont="1" applyFill="1" applyBorder="1" applyAlignment="1" applyProtection="1">
      <alignment horizontal="center" vertical="top" wrapText="1"/>
    </xf>
    <xf numFmtId="167" fontId="13" fillId="0" borderId="3" xfId="0" applyNumberFormat="1" applyFont="1" applyFill="1" applyBorder="1" applyAlignment="1" applyProtection="1">
      <alignment horizontal="center" vertical="top" wrapText="1"/>
    </xf>
    <xf numFmtId="1" fontId="13" fillId="0" borderId="3" xfId="0" applyNumberFormat="1" applyFont="1" applyFill="1" applyBorder="1" applyAlignment="1" applyProtection="1">
      <alignment horizontal="center" vertical="top" wrapText="1"/>
    </xf>
    <xf numFmtId="168" fontId="13" fillId="0" borderId="3" xfId="0" applyNumberFormat="1" applyFont="1" applyFill="1" applyBorder="1" applyAlignment="1" applyProtection="1">
      <alignment horizontal="center" vertical="top" wrapText="1"/>
    </xf>
    <xf numFmtId="169" fontId="13" fillId="0" borderId="3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wrapText="1"/>
    </xf>
    <xf numFmtId="49" fontId="13" fillId="0" borderId="0" xfId="1" applyNumberFormat="1" applyFont="1" applyFill="1" applyBorder="1" applyAlignment="1" applyProtection="1"/>
    <xf numFmtId="0" fontId="17" fillId="0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>
      <alignment wrapText="1"/>
    </xf>
    <xf numFmtId="0" fontId="14" fillId="0" borderId="0" xfId="1" applyNumberFormat="1" applyFont="1" applyFill="1" applyBorder="1" applyAlignment="1" applyProtection="1">
      <alignment wrapText="1"/>
    </xf>
    <xf numFmtId="49" fontId="15" fillId="0" borderId="7" xfId="1" applyNumberFormat="1" applyFont="1" applyFill="1" applyBorder="1" applyAlignment="1" applyProtection="1">
      <alignment horizontal="center" vertical="top" wrapText="1"/>
    </xf>
    <xf numFmtId="0" fontId="18" fillId="0" borderId="0" xfId="1" applyNumberFormat="1" applyFont="1" applyFill="1" applyBorder="1" applyAlignment="1" applyProtection="1"/>
    <xf numFmtId="0" fontId="13" fillId="0" borderId="4" xfId="1" applyNumberFormat="1" applyFont="1" applyFill="1" applyBorder="1" applyAlignment="1" applyProtection="1">
      <alignment horizontal="center" vertical="center"/>
    </xf>
    <xf numFmtId="49" fontId="13" fillId="0" borderId="4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vertical="center"/>
    </xf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left"/>
    </xf>
    <xf numFmtId="49" fontId="13" fillId="0" borderId="0" xfId="1" applyNumberFormat="1" applyFont="1" applyFill="1" applyBorder="1" applyAlignment="1" applyProtection="1">
      <alignment horizontal="right"/>
    </xf>
    <xf numFmtId="2" fontId="19" fillId="0" borderId="0" xfId="1" applyNumberFormat="1" applyFont="1" applyFill="1" applyBorder="1" applyAlignment="1" applyProtection="1"/>
    <xf numFmtId="49" fontId="19" fillId="0" borderId="0" xfId="1" applyNumberFormat="1" applyFont="1" applyFill="1" applyBorder="1" applyAlignment="1" applyProtection="1"/>
    <xf numFmtId="49" fontId="20" fillId="0" borderId="0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center"/>
    </xf>
    <xf numFmtId="49" fontId="21" fillId="0" borderId="0" xfId="1" applyNumberFormat="1" applyFont="1" applyFill="1" applyBorder="1" applyAlignment="1" applyProtection="1"/>
    <xf numFmtId="49" fontId="21" fillId="0" borderId="0" xfId="1" applyNumberFormat="1" applyFont="1" applyFill="1" applyBorder="1" applyAlignment="1" applyProtection="1">
      <alignment horizontal="center"/>
    </xf>
    <xf numFmtId="49" fontId="19" fillId="0" borderId="0" xfId="1" applyNumberFormat="1" applyFont="1" applyFill="1" applyBorder="1" applyAlignment="1" applyProtection="1">
      <alignment wrapText="1"/>
    </xf>
    <xf numFmtId="49" fontId="13" fillId="0" borderId="3" xfId="1" applyNumberFormat="1" applyFont="1" applyFill="1" applyBorder="1" applyAlignment="1" applyProtection="1">
      <alignment horizontal="center" vertical="top" wrapText="1"/>
    </xf>
    <xf numFmtId="1" fontId="13" fillId="0" borderId="3" xfId="1" applyNumberFormat="1" applyFont="1" applyFill="1" applyBorder="1" applyAlignment="1" applyProtection="1">
      <alignment horizontal="center" vertical="top" wrapText="1"/>
    </xf>
    <xf numFmtId="165" fontId="13" fillId="0" borderId="3" xfId="1" applyNumberFormat="1" applyFont="1" applyFill="1" applyBorder="1" applyAlignment="1" applyProtection="1">
      <alignment horizontal="center" vertical="top" wrapText="1"/>
    </xf>
    <xf numFmtId="2" fontId="13" fillId="0" borderId="3" xfId="1" applyNumberFormat="1" applyFont="1" applyFill="1" applyBorder="1" applyAlignment="1" applyProtection="1">
      <alignment horizontal="center" vertical="top" wrapText="1"/>
    </xf>
    <xf numFmtId="164" fontId="13" fillId="0" borderId="3" xfId="1" applyNumberFormat="1" applyFont="1" applyFill="1" applyBorder="1" applyAlignment="1" applyProtection="1">
      <alignment horizontal="center" vertical="top" wrapText="1"/>
    </xf>
    <xf numFmtId="49" fontId="9" fillId="0" borderId="4" xfId="0" applyNumberFormat="1" applyFont="1" applyFill="1" applyBorder="1" applyAlignment="1" applyProtection="1">
      <alignment horizontal="center" vertical="top" wrapText="1"/>
    </xf>
    <xf numFmtId="49" fontId="13" fillId="0" borderId="4" xfId="0" applyNumberFormat="1" applyFont="1" applyFill="1" applyBorder="1" applyAlignment="1" applyProtection="1">
      <alignment horizontal="center" vertical="top" wrapText="1"/>
    </xf>
    <xf numFmtId="1" fontId="13" fillId="0" borderId="4" xfId="0" applyNumberFormat="1" applyFont="1" applyFill="1" applyBorder="1" applyAlignment="1" applyProtection="1">
      <alignment horizontal="center" vertical="top" wrapText="1"/>
    </xf>
    <xf numFmtId="167" fontId="13" fillId="0" borderId="4" xfId="0" applyNumberFormat="1" applyFont="1" applyFill="1" applyBorder="1" applyAlignment="1" applyProtection="1">
      <alignment horizontal="center" vertical="top" wrapText="1"/>
    </xf>
    <xf numFmtId="168" fontId="13" fillId="0" borderId="4" xfId="0" applyNumberFormat="1" applyFont="1" applyFill="1" applyBorder="1" applyAlignment="1" applyProtection="1">
      <alignment horizontal="center" vertical="top" wrapText="1"/>
    </xf>
    <xf numFmtId="165" fontId="13" fillId="0" borderId="4" xfId="0" applyNumberFormat="1" applyFont="1" applyFill="1" applyBorder="1" applyAlignment="1" applyProtection="1">
      <alignment horizontal="center" vertical="top" wrapText="1"/>
    </xf>
    <xf numFmtId="166" fontId="13" fillId="0" borderId="4" xfId="0" applyNumberFormat="1" applyFont="1" applyFill="1" applyBorder="1" applyAlignment="1" applyProtection="1">
      <alignment horizontal="center" vertical="top" wrapText="1"/>
    </xf>
    <xf numFmtId="2" fontId="13" fillId="0" borderId="4" xfId="0" applyNumberFormat="1" applyFont="1" applyFill="1" applyBorder="1" applyAlignment="1" applyProtection="1">
      <alignment horizontal="center" vertical="top" wrapText="1"/>
    </xf>
    <xf numFmtId="164" fontId="13" fillId="0" borderId="4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/>
    <xf numFmtId="0" fontId="17" fillId="0" borderId="4" xfId="0" applyNumberFormat="1" applyFont="1" applyFill="1" applyBorder="1" applyAlignment="1" applyProtection="1">
      <alignment horizontal="center" vertical="center" wrapText="1"/>
    </xf>
    <xf numFmtId="165" fontId="1" fillId="0" borderId="4" xfId="0" applyNumberFormat="1" applyFont="1" applyFill="1" applyBorder="1" applyAlignment="1" applyProtection="1"/>
    <xf numFmtId="165" fontId="1" fillId="0" borderId="0" xfId="0" applyNumberFormat="1" applyFont="1" applyFill="1" applyBorder="1" applyAlignment="1" applyProtection="1"/>
    <xf numFmtId="49" fontId="22" fillId="0" borderId="0" xfId="0" applyNumberFormat="1" applyFont="1" applyFill="1" applyBorder="1" applyAlignment="1" applyProtection="1">
      <alignment horizontal="right"/>
    </xf>
    <xf numFmtId="0" fontId="23" fillId="0" borderId="0" xfId="0" applyNumberFormat="1" applyFont="1" applyFill="1" applyBorder="1" applyAlignment="1" applyProtection="1">
      <alignment horizontal="right"/>
    </xf>
    <xf numFmtId="49" fontId="25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0" fontId="31" fillId="0" borderId="0" xfId="0" applyFont="1" applyAlignment="1"/>
    <xf numFmtId="0" fontId="32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top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right"/>
    </xf>
    <xf numFmtId="0" fontId="24" fillId="0" borderId="0" xfId="0" applyFont="1" applyAlignment="1">
      <alignment horizontal="right"/>
    </xf>
    <xf numFmtId="49" fontId="26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/>
    <xf numFmtId="49" fontId="27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0" xfId="0" applyNumberFormat="1" applyFont="1" applyFill="1" applyBorder="1" applyAlignment="1" applyProtection="1">
      <alignment vertical="top"/>
    </xf>
    <xf numFmtId="0" fontId="32" fillId="0" borderId="0" xfId="0" applyFont="1" applyAlignment="1">
      <alignment vertical="top"/>
    </xf>
    <xf numFmtId="0" fontId="0" fillId="0" borderId="0" xfId="0" applyAlignment="1"/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left" vertical="top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49" fontId="14" fillId="0" borderId="9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right" vertical="top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right" vertical="top" wrapText="1"/>
    </xf>
    <xf numFmtId="0" fontId="6" fillId="0" borderId="6" xfId="0" applyNumberFormat="1" applyFont="1" applyFill="1" applyBorder="1" applyAlignment="1" applyProtection="1">
      <alignment horizontal="right" vertical="top" wrapText="1"/>
    </xf>
    <xf numFmtId="49" fontId="5" fillId="0" borderId="0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wrapText="1"/>
    </xf>
    <xf numFmtId="49" fontId="4" fillId="0" borderId="3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left" wrapText="1"/>
    </xf>
    <xf numFmtId="49" fontId="4" fillId="0" borderId="3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9" fillId="0" borderId="3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10" xfId="0" applyNumberFormat="1" applyFont="1" applyFill="1" applyBorder="1" applyAlignment="1" applyProtection="1">
      <alignment horizontal="left" vertical="top" wrapText="1"/>
    </xf>
    <xf numFmtId="2" fontId="3" fillId="0" borderId="2" xfId="0" applyNumberFormat="1" applyFont="1" applyFill="1" applyBorder="1" applyAlignment="1" applyProtection="1">
      <alignment horizontal="right"/>
    </xf>
    <xf numFmtId="0" fontId="3" fillId="0" borderId="2" xfId="0" applyNumberFormat="1" applyFont="1" applyFill="1" applyBorder="1" applyAlignment="1" applyProtection="1">
      <alignment horizontal="center"/>
    </xf>
    <xf numFmtId="49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10" xfId="0" applyNumberFormat="1" applyFont="1" applyFill="1" applyBorder="1" applyAlignment="1" applyProtection="1">
      <alignment horizontal="left" vertical="top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top"/>
    </xf>
    <xf numFmtId="49" fontId="6" fillId="0" borderId="0" xfId="0" applyNumberFormat="1" applyFont="1" applyFill="1" applyBorder="1" applyAlignment="1" applyProtection="1">
      <alignment horizontal="center"/>
    </xf>
    <xf numFmtId="49" fontId="13" fillId="0" borderId="3" xfId="0" applyNumberFormat="1" applyFont="1" applyFill="1" applyBorder="1" applyAlignment="1" applyProtection="1">
      <alignment horizontal="left" vertical="top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center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left" wrapText="1"/>
    </xf>
    <xf numFmtId="49" fontId="13" fillId="0" borderId="5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3" fillId="0" borderId="3" xfId="1" applyNumberFormat="1" applyFont="1" applyFill="1" applyBorder="1" applyAlignment="1" applyProtection="1">
      <alignment horizontal="left" vertical="top" wrapText="1"/>
    </xf>
    <xf numFmtId="49" fontId="21" fillId="0" borderId="0" xfId="1" applyNumberFormat="1" applyFont="1" applyFill="1" applyBorder="1" applyAlignment="1" applyProtection="1">
      <alignment horizontal="center" vertical="top"/>
    </xf>
    <xf numFmtId="49" fontId="19" fillId="0" borderId="0" xfId="1" applyNumberFormat="1" applyFont="1" applyFill="1" applyBorder="1" applyAlignment="1" applyProtection="1">
      <alignment horizontal="left" wrapText="1"/>
    </xf>
    <xf numFmtId="49" fontId="21" fillId="0" borderId="0" xfId="1" applyNumberFormat="1" applyFont="1" applyFill="1" applyBorder="1" applyAlignment="1" applyProtection="1">
      <alignment horizontal="center"/>
    </xf>
    <xf numFmtId="49" fontId="19" fillId="0" borderId="0" xfId="1" applyNumberFormat="1" applyFont="1" applyFill="1" applyBorder="1" applyAlignment="1" applyProtection="1">
      <alignment horizontal="center"/>
    </xf>
    <xf numFmtId="0" fontId="13" fillId="0" borderId="13" xfId="1" applyNumberFormat="1" applyFont="1" applyFill="1" applyBorder="1" applyAlignment="1" applyProtection="1">
      <alignment horizontal="center" vertical="center" wrapText="1"/>
    </xf>
    <xf numFmtId="0" fontId="13" fillId="0" borderId="11" xfId="1" applyNumberFormat="1" applyFont="1" applyFill="1" applyBorder="1" applyAlignment="1" applyProtection="1">
      <alignment horizontal="center" vertical="center" wrapText="1"/>
    </xf>
    <xf numFmtId="49" fontId="13" fillId="0" borderId="5" xfId="1" applyNumberFormat="1" applyFont="1" applyFill="1" applyBorder="1" applyAlignment="1" applyProtection="1">
      <alignment horizontal="center" vertical="center"/>
    </xf>
    <xf numFmtId="49" fontId="13" fillId="0" borderId="2" xfId="1" applyNumberFormat="1" applyFont="1" applyFill="1" applyBorder="1" applyAlignment="1" applyProtection="1">
      <alignment horizontal="center" vertical="center"/>
    </xf>
    <xf numFmtId="0" fontId="13" fillId="0" borderId="5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  <xf numFmtId="49" fontId="13" fillId="0" borderId="11" xfId="1" applyNumberFormat="1" applyFont="1" applyFill="1" applyBorder="1" applyAlignment="1" applyProtection="1">
      <alignment horizontal="center" vertical="center" wrapText="1"/>
    </xf>
    <xf numFmtId="49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95"/>
  <sheetViews>
    <sheetView tabSelected="1" zoomScale="90" zoomScaleNormal="90" workbookViewId="0">
      <selection activeCell="AO12" sqref="AO12"/>
    </sheetView>
  </sheetViews>
  <sheetFormatPr defaultColWidth="9.140625" defaultRowHeight="10.5" customHeight="1" x14ac:dyDescent="0.2"/>
  <cols>
    <col min="1" max="1" width="9.140625" style="2"/>
    <col min="2" max="2" width="8.85546875" style="1" customWidth="1"/>
    <col min="3" max="4" width="10.42578125" style="2" customWidth="1"/>
    <col min="5" max="5" width="47.28515625" style="2" customWidth="1"/>
    <col min="6" max="6" width="8.5703125" style="2" customWidth="1"/>
    <col min="7" max="7" width="12" style="2" customWidth="1"/>
    <col min="8" max="8" width="1.140625" style="2" hidden="1" customWidth="1"/>
    <col min="9" max="9" width="73.85546875" style="2" hidden="1" customWidth="1"/>
    <col min="10" max="10" width="83.42578125" style="2" hidden="1" customWidth="1"/>
    <col min="11" max="11" width="13.5703125" style="2" customWidth="1"/>
    <col min="12" max="12" width="14.5703125" style="2" customWidth="1"/>
    <col min="13" max="17" width="9.140625" style="2"/>
    <col min="18" max="18" width="114.5703125" style="3" hidden="1" customWidth="1"/>
    <col min="19" max="23" width="154" style="3" hidden="1" customWidth="1"/>
    <col min="24" max="24" width="34.140625" style="3" hidden="1" customWidth="1"/>
    <col min="25" max="25" width="125" style="3" hidden="1" customWidth="1"/>
    <col min="26" max="29" width="34.140625" style="3" hidden="1" customWidth="1"/>
    <col min="30" max="31" width="125" style="3" hidden="1" customWidth="1"/>
    <col min="32" max="37" width="91.85546875" style="3" hidden="1" customWidth="1"/>
    <col min="38" max="16384" width="9.140625" style="2"/>
  </cols>
  <sheetData>
    <row r="1" spans="2:29" s="4" customFormat="1" ht="15" x14ac:dyDescent="0.25">
      <c r="C1" s="1"/>
      <c r="D1" s="1"/>
      <c r="E1" s="1"/>
      <c r="F1" s="1"/>
      <c r="G1" s="1"/>
    </row>
    <row r="2" spans="2:29" s="4" customFormat="1" ht="15" customHeight="1" x14ac:dyDescent="0.25">
      <c r="C2" s="1"/>
      <c r="D2" s="1"/>
      <c r="E2" s="1"/>
      <c r="F2" s="1"/>
      <c r="G2" s="206"/>
      <c r="H2" s="207"/>
      <c r="I2" s="207"/>
      <c r="J2" s="207"/>
      <c r="K2" s="220" t="s">
        <v>797</v>
      </c>
      <c r="L2" s="221"/>
    </row>
    <row r="3" spans="2:29" s="4" customFormat="1" ht="15.75" customHeight="1" x14ac:dyDescent="0.25">
      <c r="B3" s="6"/>
      <c r="C3" s="6"/>
      <c r="D3" s="6"/>
      <c r="E3" s="6"/>
      <c r="F3" s="6"/>
      <c r="G3" s="220" t="s">
        <v>805</v>
      </c>
      <c r="H3" s="221"/>
      <c r="I3" s="221"/>
      <c r="J3" s="221"/>
      <c r="K3" s="221"/>
      <c r="L3" s="221"/>
    </row>
    <row r="4" spans="2:29" s="4" customFormat="1" ht="16.5" customHeight="1" x14ac:dyDescent="0.25">
      <c r="B4" s="6"/>
      <c r="C4" s="6"/>
      <c r="D4" s="153"/>
      <c r="E4" s="153"/>
      <c r="F4" s="153"/>
      <c r="G4" s="208"/>
      <c r="H4" s="207"/>
      <c r="I4" s="207"/>
      <c r="J4" s="207"/>
      <c r="K4" s="207"/>
      <c r="L4" s="207" t="s">
        <v>798</v>
      </c>
    </row>
    <row r="5" spans="2:29" s="4" customFormat="1" ht="15" x14ac:dyDescent="0.25">
      <c r="B5" s="19"/>
      <c r="C5" s="6"/>
      <c r="D5" s="6"/>
      <c r="E5" s="1"/>
      <c r="F5" s="154"/>
      <c r="G5" s="154"/>
    </row>
    <row r="6" spans="2:29" s="4" customFormat="1" ht="9.75" customHeight="1" x14ac:dyDescent="0.25">
      <c r="B6" s="6"/>
      <c r="C6" s="24"/>
      <c r="D6" s="151"/>
      <c r="E6" s="151"/>
      <c r="F6" s="151"/>
      <c r="G6" s="151"/>
    </row>
    <row r="7" spans="2:29" s="4" customFormat="1" ht="21.75" customHeight="1" x14ac:dyDescent="0.25">
      <c r="B7" s="222" t="s">
        <v>799</v>
      </c>
      <c r="C7" s="222"/>
      <c r="D7" s="222"/>
      <c r="E7" s="222"/>
      <c r="F7" s="222"/>
      <c r="G7" s="222"/>
      <c r="H7" s="223"/>
      <c r="I7" s="223"/>
      <c r="J7" s="223"/>
      <c r="K7" s="223"/>
      <c r="L7" s="223"/>
    </row>
    <row r="8" spans="2:29" s="4" customFormat="1" ht="12.75" customHeight="1" x14ac:dyDescent="0.25">
      <c r="B8" s="6"/>
      <c r="C8" s="31"/>
      <c r="D8" s="32"/>
      <c r="E8" s="150"/>
    </row>
    <row r="9" spans="2:29" s="4" customFormat="1" ht="9.75" customHeight="1" x14ac:dyDescent="0.25">
      <c r="B9" s="36"/>
    </row>
    <row r="10" spans="2:29" s="4" customFormat="1" ht="36" customHeight="1" x14ac:dyDescent="0.25">
      <c r="B10" s="231" t="s">
        <v>38</v>
      </c>
      <c r="C10" s="232" t="s">
        <v>40</v>
      </c>
      <c r="D10" s="232"/>
      <c r="E10" s="232"/>
      <c r="F10" s="232" t="s">
        <v>41</v>
      </c>
      <c r="G10" s="233" t="s">
        <v>42</v>
      </c>
      <c r="K10" s="238" t="s">
        <v>794</v>
      </c>
      <c r="L10" s="203" t="s">
        <v>796</v>
      </c>
    </row>
    <row r="11" spans="2:29" s="4" customFormat="1" ht="11.25" customHeight="1" x14ac:dyDescent="0.25">
      <c r="B11" s="231"/>
      <c r="C11" s="232"/>
      <c r="D11" s="232"/>
      <c r="E11" s="232"/>
      <c r="F11" s="232"/>
      <c r="G11" s="234"/>
      <c r="K11" s="238"/>
      <c r="L11" s="218" t="s">
        <v>795</v>
      </c>
    </row>
    <row r="12" spans="2:29" s="4" customFormat="1" ht="34.5" customHeight="1" x14ac:dyDescent="0.25">
      <c r="B12" s="231"/>
      <c r="C12" s="232"/>
      <c r="D12" s="232"/>
      <c r="E12" s="232"/>
      <c r="F12" s="232"/>
      <c r="G12" s="235"/>
      <c r="K12" s="238"/>
      <c r="L12" s="219"/>
    </row>
    <row r="13" spans="2:29" s="4" customFormat="1" ht="15" x14ac:dyDescent="0.25">
      <c r="B13" s="38">
        <v>1</v>
      </c>
      <c r="C13" s="236">
        <v>2</v>
      </c>
      <c r="D13" s="236"/>
      <c r="E13" s="236"/>
      <c r="F13" s="152">
        <v>3</v>
      </c>
      <c r="G13" s="152">
        <v>4</v>
      </c>
      <c r="H13" s="40"/>
      <c r="I13" s="40"/>
      <c r="J13" s="40"/>
      <c r="K13" s="201">
        <v>5</v>
      </c>
      <c r="L13" s="201">
        <v>6</v>
      </c>
    </row>
    <row r="14" spans="2:29" s="4" customFormat="1" ht="15" customHeight="1" x14ac:dyDescent="0.25">
      <c r="B14" s="239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V14" s="41" t="s">
        <v>282</v>
      </c>
    </row>
    <row r="15" spans="2:29" s="4" customFormat="1" ht="23.25" x14ac:dyDescent="0.25">
      <c r="B15" s="191"/>
      <c r="C15" s="237"/>
      <c r="D15" s="237"/>
      <c r="E15" s="237"/>
      <c r="F15" s="192"/>
      <c r="G15" s="197"/>
      <c r="K15" s="197"/>
      <c r="L15" s="200"/>
      <c r="V15" s="41"/>
      <c r="W15" s="49"/>
      <c r="X15" s="49" t="s">
        <v>283</v>
      </c>
      <c r="AC15" s="49"/>
    </row>
    <row r="16" spans="2:29" s="4" customFormat="1" ht="23.25" x14ac:dyDescent="0.25">
      <c r="B16" s="191"/>
      <c r="C16" s="237"/>
      <c r="D16" s="237"/>
      <c r="E16" s="237"/>
      <c r="F16" s="192"/>
      <c r="G16" s="198"/>
      <c r="K16" s="198"/>
      <c r="L16" s="200"/>
      <c r="V16" s="41"/>
      <c r="W16" s="49"/>
      <c r="X16" s="49" t="s">
        <v>286</v>
      </c>
      <c r="AC16" s="49"/>
    </row>
    <row r="17" spans="2:34" s="4" customFormat="1" ht="34.5" x14ac:dyDescent="0.25">
      <c r="B17" s="191"/>
      <c r="C17" s="237"/>
      <c r="D17" s="237"/>
      <c r="E17" s="237"/>
      <c r="F17" s="192"/>
      <c r="G17" s="198"/>
      <c r="K17" s="198"/>
      <c r="L17" s="200"/>
      <c r="V17" s="41"/>
      <c r="W17" s="49"/>
      <c r="X17" s="49" t="s">
        <v>288</v>
      </c>
      <c r="AC17" s="49"/>
    </row>
    <row r="18" spans="2:34" s="4" customFormat="1" ht="23.25" x14ac:dyDescent="0.25">
      <c r="B18" s="191"/>
      <c r="C18" s="237"/>
      <c r="D18" s="237"/>
      <c r="E18" s="237"/>
      <c r="F18" s="192"/>
      <c r="G18" s="197"/>
      <c r="K18" s="197"/>
      <c r="L18" s="200"/>
      <c r="V18" s="41"/>
      <c r="W18" s="49"/>
      <c r="X18" s="49" t="s">
        <v>289</v>
      </c>
      <c r="AC18" s="49"/>
    </row>
    <row r="19" spans="2:34" s="4" customFormat="1" ht="45.75" x14ac:dyDescent="0.25">
      <c r="B19" s="191"/>
      <c r="C19" s="237"/>
      <c r="D19" s="237"/>
      <c r="E19" s="237"/>
      <c r="F19" s="192"/>
      <c r="G19" s="196"/>
      <c r="K19" s="196"/>
      <c r="L19" s="200"/>
      <c r="V19" s="41"/>
      <c r="W19" s="49"/>
      <c r="X19" s="49" t="s">
        <v>290</v>
      </c>
      <c r="AC19" s="49"/>
    </row>
    <row r="20" spans="2:34" s="4" customFormat="1" ht="23.25" x14ac:dyDescent="0.25">
      <c r="B20" s="191"/>
      <c r="C20" s="237"/>
      <c r="D20" s="237"/>
      <c r="E20" s="237"/>
      <c r="F20" s="192"/>
      <c r="G20" s="199"/>
      <c r="K20" s="197"/>
      <c r="L20" s="200"/>
      <c r="V20" s="41"/>
      <c r="W20" s="49"/>
      <c r="X20" s="49" t="s">
        <v>291</v>
      </c>
      <c r="AC20" s="49"/>
    </row>
    <row r="21" spans="2:34" s="4" customFormat="1" ht="23.25" x14ac:dyDescent="0.25">
      <c r="B21" s="191"/>
      <c r="C21" s="237"/>
      <c r="D21" s="237"/>
      <c r="E21" s="237"/>
      <c r="F21" s="192"/>
      <c r="G21" s="197"/>
      <c r="K21" s="197"/>
      <c r="L21" s="200"/>
      <c r="V21" s="41"/>
      <c r="W21" s="49"/>
      <c r="X21" s="49" t="s">
        <v>292</v>
      </c>
      <c r="AC21" s="49"/>
    </row>
    <row r="22" spans="2:34" s="4" customFormat="1" ht="15" x14ac:dyDescent="0.25">
      <c r="B22" s="191"/>
      <c r="C22" s="237"/>
      <c r="D22" s="237"/>
      <c r="E22" s="237"/>
      <c r="F22" s="192"/>
      <c r="G22" s="194"/>
      <c r="K22" s="195"/>
      <c r="L22" s="200"/>
      <c r="V22" s="41"/>
      <c r="W22" s="49"/>
      <c r="X22" s="49" t="s">
        <v>293</v>
      </c>
      <c r="AC22" s="49"/>
    </row>
    <row r="23" spans="2:34" s="4" customFormat="1" ht="23.25" x14ac:dyDescent="0.25">
      <c r="B23" s="191"/>
      <c r="C23" s="237"/>
      <c r="D23" s="237"/>
      <c r="E23" s="237"/>
      <c r="F23" s="192"/>
      <c r="G23" s="193"/>
      <c r="K23" s="193"/>
      <c r="L23" s="200"/>
      <c r="V23" s="41"/>
      <c r="W23" s="49"/>
      <c r="X23" s="49" t="s">
        <v>309</v>
      </c>
      <c r="AC23" s="49"/>
    </row>
    <row r="24" spans="2:34" s="4" customFormat="1" ht="45.75" x14ac:dyDescent="0.25">
      <c r="B24" s="191"/>
      <c r="C24" s="237"/>
      <c r="D24" s="237"/>
      <c r="E24" s="237"/>
      <c r="F24" s="192"/>
      <c r="G24" s="199"/>
      <c r="K24" s="199"/>
      <c r="L24" s="200"/>
      <c r="V24" s="41"/>
      <c r="W24" s="49"/>
      <c r="X24" s="49" t="s">
        <v>313</v>
      </c>
      <c r="AC24" s="49"/>
    </row>
    <row r="25" spans="2:34" s="4" customFormat="1" ht="15" x14ac:dyDescent="0.25">
      <c r="B25" s="191"/>
      <c r="C25" s="237"/>
      <c r="D25" s="237"/>
      <c r="E25" s="237"/>
      <c r="F25" s="192"/>
      <c r="G25" s="199"/>
      <c r="K25" s="199"/>
      <c r="L25" s="200"/>
      <c r="V25" s="41"/>
      <c r="W25" s="49"/>
      <c r="X25" s="49" t="s">
        <v>318</v>
      </c>
      <c r="AC25" s="49"/>
      <c r="AF25" s="49"/>
      <c r="AH25" s="49"/>
    </row>
    <row r="26" spans="2:34" s="4" customFormat="1" ht="23.25" x14ac:dyDescent="0.25">
      <c r="B26" s="191"/>
      <c r="C26" s="237"/>
      <c r="D26" s="237"/>
      <c r="E26" s="237"/>
      <c r="F26" s="192"/>
      <c r="G26" s="199"/>
      <c r="K26" s="199"/>
      <c r="L26" s="200"/>
      <c r="V26" s="41"/>
      <c r="W26" s="49"/>
      <c r="X26" s="49" t="s">
        <v>320</v>
      </c>
      <c r="AC26" s="49"/>
      <c r="AF26" s="49"/>
      <c r="AH26" s="49"/>
    </row>
    <row r="27" spans="2:34" s="4" customFormat="1" ht="15" x14ac:dyDescent="0.25">
      <c r="B27" s="191"/>
      <c r="C27" s="237"/>
      <c r="D27" s="237"/>
      <c r="E27" s="237"/>
      <c r="F27" s="192"/>
      <c r="G27" s="195"/>
      <c r="K27" s="195"/>
      <c r="L27" s="200"/>
      <c r="V27" s="41"/>
      <c r="W27" s="49"/>
      <c r="X27" s="49" t="s">
        <v>323</v>
      </c>
      <c r="AC27" s="49"/>
      <c r="AF27" s="49"/>
      <c r="AH27" s="49"/>
    </row>
    <row r="28" spans="2:34" s="4" customFormat="1" ht="34.5" x14ac:dyDescent="0.25">
      <c r="B28" s="191"/>
      <c r="C28" s="237"/>
      <c r="D28" s="237"/>
      <c r="E28" s="237"/>
      <c r="F28" s="192"/>
      <c r="G28" s="199"/>
      <c r="K28" s="199"/>
      <c r="L28" s="200"/>
      <c r="V28" s="41"/>
      <c r="W28" s="49"/>
      <c r="X28" s="49" t="s">
        <v>326</v>
      </c>
      <c r="AC28" s="49"/>
      <c r="AF28" s="49"/>
      <c r="AH28" s="49"/>
    </row>
    <row r="29" spans="2:34" s="4" customFormat="1" ht="15" x14ac:dyDescent="0.25">
      <c r="B29" s="191"/>
      <c r="C29" s="237"/>
      <c r="D29" s="237"/>
      <c r="E29" s="237"/>
      <c r="F29" s="192"/>
      <c r="G29" s="194"/>
      <c r="K29" s="194"/>
      <c r="L29" s="200"/>
      <c r="V29" s="41"/>
      <c r="W29" s="49"/>
      <c r="X29" s="49" t="s">
        <v>344</v>
      </c>
      <c r="AC29" s="49"/>
      <c r="AF29" s="49"/>
      <c r="AH29" s="49"/>
    </row>
    <row r="30" spans="2:34" ht="22.5" customHeight="1" x14ac:dyDescent="0.2">
      <c r="B30" s="191"/>
      <c r="C30" s="237"/>
      <c r="D30" s="237"/>
      <c r="E30" s="237"/>
      <c r="F30" s="192"/>
      <c r="G30" s="199"/>
      <c r="K30" s="202"/>
      <c r="L30" s="199"/>
    </row>
    <row r="31" spans="2:34" ht="22.5" customHeight="1" x14ac:dyDescent="0.2">
      <c r="B31" s="191"/>
      <c r="C31" s="237"/>
      <c r="D31" s="237"/>
      <c r="E31" s="237"/>
      <c r="F31" s="192"/>
      <c r="G31" s="198"/>
      <c r="K31" s="202"/>
      <c r="L31" s="198"/>
    </row>
    <row r="32" spans="2:34" ht="22.5" customHeight="1" x14ac:dyDescent="0.2">
      <c r="B32" s="191"/>
      <c r="C32" s="237"/>
      <c r="D32" s="237"/>
      <c r="E32" s="237"/>
      <c r="F32" s="192"/>
      <c r="G32" s="193"/>
      <c r="K32" s="202"/>
      <c r="L32" s="193"/>
    </row>
    <row r="33" spans="2:12" ht="22.5" customHeight="1" x14ac:dyDescent="0.2">
      <c r="B33" s="191"/>
      <c r="C33" s="237"/>
      <c r="D33" s="237"/>
      <c r="E33" s="237"/>
      <c r="F33" s="192"/>
      <c r="G33" s="196"/>
      <c r="K33" s="202"/>
      <c r="L33" s="196"/>
    </row>
    <row r="34" spans="2:12" ht="22.5" customHeight="1" x14ac:dyDescent="0.2">
      <c r="B34" s="191"/>
      <c r="C34" s="237"/>
      <c r="D34" s="237"/>
      <c r="E34" s="237"/>
      <c r="F34" s="192"/>
      <c r="G34" s="193"/>
      <c r="K34" s="202"/>
      <c r="L34" s="193"/>
    </row>
    <row r="35" spans="2:12" ht="22.5" customHeight="1" x14ac:dyDescent="0.2">
      <c r="B35" s="191"/>
      <c r="C35" s="237"/>
      <c r="D35" s="237"/>
      <c r="E35" s="237"/>
      <c r="F35" s="192"/>
      <c r="G35" s="198"/>
      <c r="K35" s="202"/>
      <c r="L35" s="198"/>
    </row>
    <row r="36" spans="2:12" ht="22.5" customHeight="1" x14ac:dyDescent="0.2">
      <c r="B36" s="191"/>
      <c r="C36" s="237"/>
      <c r="D36" s="237"/>
      <c r="E36" s="237"/>
      <c r="F36" s="192"/>
      <c r="G36" s="196"/>
      <c r="H36" s="205"/>
      <c r="I36" s="205"/>
      <c r="J36" s="205"/>
      <c r="K36" s="204"/>
      <c r="L36" s="196"/>
    </row>
    <row r="37" spans="2:12" ht="22.5" customHeight="1" x14ac:dyDescent="0.2">
      <c r="B37" s="191"/>
      <c r="C37" s="237"/>
      <c r="D37" s="237"/>
      <c r="E37" s="237"/>
      <c r="F37" s="192"/>
      <c r="G37" s="193"/>
      <c r="K37" s="202"/>
      <c r="L37" s="193"/>
    </row>
    <row r="38" spans="2:12" ht="22.5" customHeight="1" x14ac:dyDescent="0.2">
      <c r="B38" s="191"/>
      <c r="C38" s="237"/>
      <c r="D38" s="237"/>
      <c r="E38" s="237"/>
      <c r="F38" s="192"/>
      <c r="G38" s="193"/>
      <c r="K38" s="202"/>
      <c r="L38" s="198"/>
    </row>
    <row r="39" spans="2:12" ht="22.5" customHeight="1" x14ac:dyDescent="0.2">
      <c r="B39" s="191"/>
      <c r="C39" s="237"/>
      <c r="D39" s="237"/>
      <c r="E39" s="237"/>
      <c r="F39" s="192"/>
      <c r="G39" s="198"/>
      <c r="K39" s="202"/>
      <c r="L39" s="198"/>
    </row>
    <row r="40" spans="2:12" ht="22.5" customHeight="1" x14ac:dyDescent="0.2">
      <c r="B40" s="191"/>
      <c r="C40" s="237"/>
      <c r="D40" s="237"/>
      <c r="E40" s="237"/>
      <c r="F40" s="192"/>
      <c r="G40" s="198"/>
      <c r="K40" s="202"/>
      <c r="L40" s="199"/>
    </row>
    <row r="41" spans="2:12" ht="22.5" customHeight="1" x14ac:dyDescent="0.2">
      <c r="B41" s="191"/>
      <c r="C41" s="237"/>
      <c r="D41" s="237"/>
      <c r="E41" s="237"/>
      <c r="F41" s="192"/>
      <c r="G41" s="193"/>
      <c r="K41" s="202"/>
      <c r="L41" s="198"/>
    </row>
    <row r="42" spans="2:12" ht="22.5" customHeight="1" x14ac:dyDescent="0.2">
      <c r="B42" s="191"/>
      <c r="C42" s="237"/>
      <c r="D42" s="237"/>
      <c r="E42" s="237"/>
      <c r="F42" s="192"/>
      <c r="G42" s="193"/>
      <c r="K42" s="202"/>
      <c r="L42" s="193"/>
    </row>
    <row r="43" spans="2:12" ht="22.5" customHeight="1" x14ac:dyDescent="0.2">
      <c r="B43" s="191"/>
      <c r="C43" s="237"/>
      <c r="D43" s="237"/>
      <c r="E43" s="237"/>
      <c r="F43" s="192"/>
      <c r="G43" s="193"/>
      <c r="K43" s="202"/>
      <c r="L43" s="196"/>
    </row>
    <row r="44" spans="2:12" ht="22.5" customHeight="1" x14ac:dyDescent="0.2">
      <c r="B44" s="191"/>
      <c r="C44" s="237"/>
      <c r="D44" s="237"/>
      <c r="E44" s="237"/>
      <c r="F44" s="192"/>
      <c r="G44" s="193"/>
      <c r="K44" s="202"/>
      <c r="L44" s="193"/>
    </row>
    <row r="45" spans="2:12" ht="22.5" customHeight="1" x14ac:dyDescent="0.2">
      <c r="B45" s="191"/>
      <c r="C45" s="237"/>
      <c r="D45" s="237"/>
      <c r="E45" s="237"/>
      <c r="F45" s="192"/>
      <c r="G45" s="193"/>
      <c r="K45" s="202"/>
      <c r="L45" s="193"/>
    </row>
    <row r="46" spans="2:12" ht="22.5" customHeight="1" x14ac:dyDescent="0.2">
      <c r="B46" s="191"/>
      <c r="C46" s="237"/>
      <c r="D46" s="237"/>
      <c r="E46" s="237"/>
      <c r="F46" s="192"/>
      <c r="G46" s="193"/>
      <c r="K46" s="202"/>
      <c r="L46" s="193"/>
    </row>
    <row r="47" spans="2:12" ht="22.5" customHeight="1" x14ac:dyDescent="0.2">
      <c r="B47" s="191"/>
      <c r="C47" s="237"/>
      <c r="D47" s="237"/>
      <c r="E47" s="237"/>
      <c r="F47" s="192"/>
      <c r="G47" s="193"/>
      <c r="K47" s="202"/>
      <c r="L47" s="193"/>
    </row>
    <row r="48" spans="2:12" ht="22.5" customHeight="1" x14ac:dyDescent="0.2">
      <c r="B48" s="191"/>
      <c r="C48" s="237"/>
      <c r="D48" s="237"/>
      <c r="E48" s="237"/>
      <c r="F48" s="192"/>
      <c r="G48" s="193"/>
      <c r="K48" s="202"/>
      <c r="L48" s="193"/>
    </row>
    <row r="49" spans="2:12" ht="22.5" customHeight="1" x14ac:dyDescent="0.2">
      <c r="B49" s="191"/>
      <c r="C49" s="237"/>
      <c r="D49" s="237"/>
      <c r="E49" s="237"/>
      <c r="F49" s="192"/>
      <c r="G49" s="193"/>
      <c r="K49" s="202"/>
      <c r="L49" s="193"/>
    </row>
    <row r="50" spans="2:12" ht="22.5" customHeight="1" x14ac:dyDescent="0.2">
      <c r="B50" s="191"/>
      <c r="C50" s="237"/>
      <c r="D50" s="237"/>
      <c r="E50" s="237"/>
      <c r="F50" s="192"/>
      <c r="G50" s="198"/>
      <c r="K50" s="202"/>
      <c r="L50" s="199"/>
    </row>
    <row r="51" spans="2:12" ht="22.5" customHeight="1" x14ac:dyDescent="0.2">
      <c r="B51" s="191"/>
      <c r="C51" s="237"/>
      <c r="D51" s="237"/>
      <c r="E51" s="237"/>
      <c r="F51" s="192"/>
      <c r="G51" s="193"/>
      <c r="K51" s="202"/>
      <c r="L51" s="193"/>
    </row>
    <row r="52" spans="2:12" ht="22.5" customHeight="1" x14ac:dyDescent="0.2">
      <c r="B52" s="191"/>
      <c r="C52" s="237"/>
      <c r="D52" s="237"/>
      <c r="E52" s="237"/>
      <c r="F52" s="192"/>
      <c r="G52" s="193"/>
      <c r="K52" s="202"/>
      <c r="L52" s="193"/>
    </row>
    <row r="53" spans="2:12" ht="22.5" customHeight="1" x14ac:dyDescent="0.2">
      <c r="B53" s="191"/>
      <c r="C53" s="237"/>
      <c r="D53" s="237"/>
      <c r="E53" s="237"/>
      <c r="F53" s="192"/>
      <c r="G53" s="193"/>
      <c r="K53" s="202"/>
      <c r="L53" s="193"/>
    </row>
    <row r="54" spans="2:12" ht="22.5" customHeight="1" x14ac:dyDescent="0.2">
      <c r="B54" s="191"/>
      <c r="C54" s="237"/>
      <c r="D54" s="237"/>
      <c r="E54" s="237"/>
      <c r="F54" s="192"/>
      <c r="G54" s="193"/>
      <c r="K54" s="202"/>
      <c r="L54" s="193"/>
    </row>
    <row r="55" spans="2:12" ht="22.5" customHeight="1" x14ac:dyDescent="0.2">
      <c r="B55" s="191"/>
      <c r="C55" s="237"/>
      <c r="D55" s="237"/>
      <c r="E55" s="237"/>
      <c r="F55" s="192"/>
      <c r="G55" s="193"/>
      <c r="K55" s="202"/>
      <c r="L55" s="193"/>
    </row>
    <row r="56" spans="2:12" ht="22.5" customHeight="1" x14ac:dyDescent="0.2">
      <c r="B56" s="191"/>
      <c r="C56" s="237"/>
      <c r="D56" s="237"/>
      <c r="E56" s="237"/>
      <c r="F56" s="192"/>
      <c r="G56" s="193"/>
      <c r="K56" s="202"/>
      <c r="L56" s="193"/>
    </row>
    <row r="57" spans="2:12" ht="22.5" customHeight="1" x14ac:dyDescent="0.2">
      <c r="B57" s="191"/>
      <c r="C57" s="237"/>
      <c r="D57" s="237"/>
      <c r="E57" s="237"/>
      <c r="F57" s="192"/>
      <c r="G57" s="193"/>
      <c r="K57" s="202"/>
      <c r="L57" s="193"/>
    </row>
    <row r="58" spans="2:12" ht="22.5" customHeight="1" x14ac:dyDescent="0.2">
      <c r="B58" s="191"/>
      <c r="C58" s="237"/>
      <c r="D58" s="237"/>
      <c r="E58" s="237"/>
      <c r="F58" s="192"/>
      <c r="G58" s="193"/>
      <c r="K58" s="202"/>
      <c r="L58" s="193"/>
    </row>
    <row r="59" spans="2:12" ht="22.5" customHeight="1" x14ac:dyDescent="0.2">
      <c r="B59" s="191"/>
      <c r="C59" s="237"/>
      <c r="D59" s="237"/>
      <c r="E59" s="237"/>
      <c r="F59" s="192"/>
      <c r="G59" s="193"/>
      <c r="K59" s="202"/>
      <c r="L59" s="193"/>
    </row>
    <row r="60" spans="2:12" ht="22.5" customHeight="1" x14ac:dyDescent="0.2">
      <c r="B60" s="191"/>
      <c r="C60" s="237"/>
      <c r="D60" s="237"/>
      <c r="E60" s="237"/>
      <c r="F60" s="192"/>
      <c r="G60" s="193"/>
      <c r="K60" s="202"/>
      <c r="L60" s="193"/>
    </row>
    <row r="61" spans="2:12" ht="22.5" customHeight="1" x14ac:dyDescent="0.2">
      <c r="B61" s="191"/>
      <c r="C61" s="237"/>
      <c r="D61" s="237"/>
      <c r="E61" s="237"/>
      <c r="F61" s="192"/>
      <c r="G61" s="193"/>
      <c r="K61" s="202"/>
      <c r="L61" s="193"/>
    </row>
    <row r="62" spans="2:12" ht="22.5" customHeight="1" x14ac:dyDescent="0.2">
      <c r="B62" s="191"/>
      <c r="C62" s="237"/>
      <c r="D62" s="237"/>
      <c r="E62" s="237"/>
      <c r="F62" s="192"/>
      <c r="G62" s="193"/>
      <c r="K62" s="202"/>
      <c r="L62" s="193"/>
    </row>
    <row r="63" spans="2:12" ht="22.5" customHeight="1" x14ac:dyDescent="0.2">
      <c r="B63" s="191"/>
      <c r="C63" s="237"/>
      <c r="D63" s="237"/>
      <c r="E63" s="237"/>
      <c r="F63" s="192"/>
      <c r="G63" s="196"/>
      <c r="K63" s="202"/>
      <c r="L63" s="196"/>
    </row>
    <row r="64" spans="2:12" ht="22.5" customHeight="1" x14ac:dyDescent="0.2">
      <c r="B64" s="191"/>
      <c r="C64" s="237"/>
      <c r="D64" s="237"/>
      <c r="E64" s="237"/>
      <c r="F64" s="192"/>
      <c r="G64" s="193"/>
      <c r="K64" s="202"/>
      <c r="L64" s="193"/>
    </row>
    <row r="65" spans="2:12" ht="22.5" customHeight="1" x14ac:dyDescent="0.2">
      <c r="B65" s="191"/>
      <c r="C65" s="237"/>
      <c r="D65" s="237"/>
      <c r="E65" s="237"/>
      <c r="F65" s="192"/>
      <c r="G65" s="193"/>
      <c r="K65" s="202"/>
      <c r="L65" s="193"/>
    </row>
    <row r="66" spans="2:12" ht="22.5" customHeight="1" x14ac:dyDescent="0.2">
      <c r="B66" s="191"/>
      <c r="C66" s="237"/>
      <c r="D66" s="237"/>
      <c r="E66" s="237"/>
      <c r="F66" s="192"/>
      <c r="G66" s="194"/>
      <c r="K66" s="202"/>
      <c r="L66" s="197"/>
    </row>
    <row r="67" spans="2:12" ht="22.5" customHeight="1" x14ac:dyDescent="0.2">
      <c r="B67" s="191"/>
      <c r="C67" s="237"/>
      <c r="D67" s="237"/>
      <c r="E67" s="237"/>
      <c r="F67" s="192"/>
      <c r="G67" s="193"/>
      <c r="K67" s="202"/>
      <c r="L67" s="193"/>
    </row>
    <row r="68" spans="2:12" ht="22.5" customHeight="1" x14ac:dyDescent="0.2">
      <c r="B68" s="191"/>
      <c r="C68" s="237"/>
      <c r="D68" s="237"/>
      <c r="E68" s="237"/>
      <c r="F68" s="192"/>
      <c r="G68" s="193"/>
      <c r="K68" s="202"/>
      <c r="L68" s="193"/>
    </row>
    <row r="69" spans="2:12" ht="22.5" customHeight="1" x14ac:dyDescent="0.2">
      <c r="B69" s="191"/>
      <c r="C69" s="237"/>
      <c r="D69" s="237"/>
      <c r="E69" s="237"/>
      <c r="F69" s="192"/>
      <c r="G69" s="193"/>
      <c r="K69" s="202"/>
      <c r="L69" s="193"/>
    </row>
    <row r="70" spans="2:12" ht="22.5" customHeight="1" x14ac:dyDescent="0.2">
      <c r="B70" s="191"/>
      <c r="C70" s="237"/>
      <c r="D70" s="237"/>
      <c r="E70" s="237"/>
      <c r="F70" s="192"/>
      <c r="G70" s="193"/>
      <c r="K70" s="202"/>
      <c r="L70" s="193"/>
    </row>
    <row r="71" spans="2:12" ht="22.5" customHeight="1" x14ac:dyDescent="0.2">
      <c r="B71" s="191"/>
      <c r="C71" s="237"/>
      <c r="D71" s="237"/>
      <c r="E71" s="237"/>
      <c r="F71" s="192"/>
      <c r="G71" s="193"/>
      <c r="K71" s="202"/>
      <c r="L71" s="193"/>
    </row>
    <row r="72" spans="2:12" ht="22.5" customHeight="1" x14ac:dyDescent="0.2">
      <c r="B72" s="191"/>
      <c r="C72" s="237"/>
      <c r="D72" s="237"/>
      <c r="E72" s="237"/>
      <c r="F72" s="192"/>
      <c r="G72" s="193"/>
      <c r="K72" s="202"/>
      <c r="L72" s="193"/>
    </row>
    <row r="73" spans="2:12" ht="22.5" customHeight="1" x14ac:dyDescent="0.2">
      <c r="B73" s="191"/>
      <c r="C73" s="237"/>
      <c r="D73" s="237"/>
      <c r="E73" s="237"/>
      <c r="F73" s="192"/>
      <c r="G73" s="193"/>
      <c r="K73" s="202"/>
      <c r="L73" s="193"/>
    </row>
    <row r="74" spans="2:12" ht="22.5" customHeight="1" x14ac:dyDescent="0.2">
      <c r="B74" s="191"/>
      <c r="C74" s="237"/>
      <c r="D74" s="237"/>
      <c r="E74" s="237"/>
      <c r="F74" s="192"/>
      <c r="G74" s="193"/>
      <c r="K74" s="202"/>
      <c r="L74" s="193"/>
    </row>
    <row r="75" spans="2:12" ht="22.5" customHeight="1" x14ac:dyDescent="0.2">
      <c r="B75" s="191"/>
      <c r="C75" s="237"/>
      <c r="D75" s="237"/>
      <c r="E75" s="237"/>
      <c r="F75" s="192"/>
      <c r="G75" s="196"/>
      <c r="K75" s="202"/>
      <c r="L75" s="196"/>
    </row>
    <row r="76" spans="2:12" ht="22.5" customHeight="1" x14ac:dyDescent="0.2">
      <c r="B76" s="191"/>
      <c r="C76" s="237"/>
      <c r="D76" s="237"/>
      <c r="E76" s="237"/>
      <c r="F76" s="192"/>
      <c r="G76" s="196"/>
      <c r="K76" s="202"/>
      <c r="L76" s="196"/>
    </row>
    <row r="77" spans="2:12" ht="22.5" customHeight="1" x14ac:dyDescent="0.2">
      <c r="B77" s="191"/>
      <c r="C77" s="237"/>
      <c r="D77" s="237"/>
      <c r="E77" s="237"/>
      <c r="F77" s="192"/>
      <c r="G77" s="193"/>
      <c r="K77" s="202"/>
      <c r="L77" s="193"/>
    </row>
    <row r="78" spans="2:12" ht="22.5" customHeight="1" x14ac:dyDescent="0.2">
      <c r="B78" s="191"/>
      <c r="C78" s="237"/>
      <c r="D78" s="237"/>
      <c r="E78" s="237"/>
      <c r="F78" s="192"/>
      <c r="G78" s="193"/>
      <c r="K78" s="202"/>
      <c r="L78" s="193"/>
    </row>
    <row r="79" spans="2:12" ht="22.5" customHeight="1" x14ac:dyDescent="0.2">
      <c r="B79" s="191"/>
      <c r="C79" s="237"/>
      <c r="D79" s="237"/>
      <c r="E79" s="237"/>
      <c r="F79" s="192"/>
      <c r="G79" s="193"/>
      <c r="K79" s="202"/>
      <c r="L79" s="193"/>
    </row>
    <row r="80" spans="2:12" ht="22.5" customHeight="1" x14ac:dyDescent="0.2">
      <c r="B80" s="191"/>
      <c r="C80" s="237"/>
      <c r="D80" s="237"/>
      <c r="E80" s="237"/>
      <c r="F80" s="192"/>
      <c r="G80" s="193"/>
      <c r="K80" s="202"/>
      <c r="L80" s="193"/>
    </row>
    <row r="81" spans="2:13" ht="22.5" customHeight="1" x14ac:dyDescent="0.2">
      <c r="B81" s="191"/>
      <c r="C81" s="237"/>
      <c r="D81" s="237"/>
      <c r="E81" s="237"/>
      <c r="F81" s="192"/>
      <c r="G81" s="193"/>
      <c r="K81" s="202"/>
      <c r="L81" s="193"/>
    </row>
    <row r="82" spans="2:13" ht="22.5" customHeight="1" x14ac:dyDescent="0.2">
      <c r="B82" s="191"/>
      <c r="C82" s="237"/>
      <c r="D82" s="237"/>
      <c r="E82" s="237"/>
      <c r="F82" s="192"/>
      <c r="G82" s="193"/>
      <c r="K82" s="202"/>
      <c r="L82" s="193"/>
    </row>
    <row r="83" spans="2:13" ht="22.5" customHeight="1" x14ac:dyDescent="0.2">
      <c r="B83" s="191"/>
      <c r="C83" s="237"/>
      <c r="D83" s="237"/>
      <c r="E83" s="237"/>
      <c r="F83" s="192"/>
      <c r="G83" s="193"/>
      <c r="K83" s="202"/>
      <c r="L83" s="193"/>
    </row>
    <row r="84" spans="2:13" ht="22.5" customHeight="1" x14ac:dyDescent="0.2">
      <c r="B84" s="191"/>
      <c r="C84" s="237"/>
      <c r="D84" s="237"/>
      <c r="E84" s="237"/>
      <c r="F84" s="192"/>
      <c r="G84" s="193"/>
      <c r="K84" s="202"/>
      <c r="L84" s="193"/>
    </row>
    <row r="85" spans="2:13" ht="22.5" customHeight="1" x14ac:dyDescent="0.2">
      <c r="B85" s="191"/>
      <c r="C85" s="237"/>
      <c r="D85" s="237"/>
      <c r="E85" s="237"/>
      <c r="F85" s="192"/>
      <c r="G85" s="193"/>
      <c r="K85" s="202"/>
      <c r="L85" s="193"/>
    </row>
    <row r="88" spans="2:13" ht="18.75" customHeight="1" x14ac:dyDescent="0.2">
      <c r="B88" s="209"/>
      <c r="C88" s="224" t="s">
        <v>800</v>
      </c>
      <c r="D88" s="225"/>
      <c r="E88" s="225"/>
      <c r="F88" s="225"/>
      <c r="G88" s="225"/>
      <c r="H88" s="225"/>
      <c r="I88" s="225"/>
      <c r="J88" s="225"/>
      <c r="K88" s="225"/>
      <c r="L88" s="225"/>
      <c r="M88" s="225"/>
    </row>
    <row r="89" spans="2:13" ht="10.5" customHeight="1" x14ac:dyDescent="0.25">
      <c r="B89" s="209"/>
      <c r="C89" s="210"/>
      <c r="D89" s="211"/>
      <c r="E89" s="211"/>
      <c r="F89" s="211"/>
      <c r="G89" s="212"/>
      <c r="H89" s="211"/>
      <c r="I89" s="211"/>
      <c r="J89" s="211"/>
      <c r="K89" s="211"/>
      <c r="L89" s="211"/>
      <c r="M89" s="211"/>
    </row>
    <row r="90" spans="2:13" ht="18" customHeight="1" x14ac:dyDescent="0.3">
      <c r="B90" s="209"/>
      <c r="C90" s="213" t="s">
        <v>801</v>
      </c>
      <c r="D90" s="214"/>
      <c r="E90" s="214"/>
      <c r="F90" s="212" t="s">
        <v>802</v>
      </c>
      <c r="G90" s="212"/>
      <c r="H90" s="211"/>
      <c r="I90" s="211"/>
      <c r="J90" s="211"/>
      <c r="K90" s="211"/>
      <c r="L90" s="211"/>
      <c r="M90" s="211"/>
    </row>
    <row r="91" spans="2:13" ht="17.25" customHeight="1" x14ac:dyDescent="0.3">
      <c r="B91" s="209"/>
      <c r="C91" s="211"/>
      <c r="D91" s="215"/>
      <c r="E91" s="216"/>
      <c r="F91" s="226"/>
      <c r="G91" s="227"/>
      <c r="H91" s="217"/>
      <c r="I91" s="217"/>
      <c r="J91" s="217"/>
      <c r="K91" s="217"/>
      <c r="L91" s="217"/>
      <c r="M91" s="217"/>
    </row>
    <row r="92" spans="2:13" ht="16.5" customHeight="1" x14ac:dyDescent="0.25">
      <c r="B92" s="209"/>
      <c r="C92" s="228"/>
      <c r="D92" s="229"/>
      <c r="E92" s="229"/>
      <c r="F92" s="226"/>
      <c r="G92" s="230"/>
      <c r="H92" s="230"/>
      <c r="I92" s="230"/>
      <c r="J92" s="230"/>
      <c r="K92" s="230"/>
      <c r="L92" s="230"/>
      <c r="M92" s="217"/>
    </row>
    <row r="93" spans="2:13" ht="10.5" customHeight="1" x14ac:dyDescent="0.25">
      <c r="B93" s="209"/>
      <c r="C93" s="210"/>
      <c r="D93" s="211"/>
      <c r="E93" s="211"/>
      <c r="F93" s="211"/>
      <c r="G93" s="211"/>
      <c r="H93" s="211"/>
      <c r="I93" s="211"/>
      <c r="J93" s="211"/>
      <c r="K93" s="211"/>
      <c r="L93" s="211"/>
      <c r="M93" s="211"/>
    </row>
    <row r="94" spans="2:13" ht="10.5" customHeight="1" x14ac:dyDescent="0.25">
      <c r="B94" s="209"/>
      <c r="C94" s="210"/>
      <c r="D94" s="211"/>
      <c r="E94" s="211"/>
      <c r="F94" s="211"/>
      <c r="G94" s="211"/>
      <c r="H94" s="211"/>
      <c r="I94" s="211"/>
      <c r="J94" s="211"/>
      <c r="K94" s="211"/>
      <c r="L94" s="211"/>
      <c r="M94" s="211"/>
    </row>
    <row r="95" spans="2:13" ht="36" customHeight="1" x14ac:dyDescent="0.3">
      <c r="B95" s="209"/>
      <c r="C95" s="211" t="s">
        <v>804</v>
      </c>
      <c r="D95" s="215"/>
      <c r="E95" s="215"/>
      <c r="F95" s="211" t="s">
        <v>803</v>
      </c>
      <c r="G95" s="215"/>
      <c r="H95" s="215"/>
      <c r="I95" s="215"/>
      <c r="J95" s="215"/>
      <c r="K95" s="215"/>
      <c r="L95" s="215"/>
      <c r="M95" s="215"/>
    </row>
  </sheetData>
  <autoFilter ref="B10:L85">
    <filterColumn colId="1" showButton="0"/>
    <filterColumn colId="2" showButton="0"/>
  </autoFilter>
  <mergeCells count="86">
    <mergeCell ref="K10:K12"/>
    <mergeCell ref="B14:L14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62:E62"/>
    <mergeCell ref="C63:E63"/>
    <mergeCell ref="C64:E64"/>
    <mergeCell ref="C65:E65"/>
    <mergeCell ref="C66:E66"/>
    <mergeCell ref="C67:E67"/>
    <mergeCell ref="C56:E56"/>
    <mergeCell ref="C57:E57"/>
    <mergeCell ref="C58:E58"/>
    <mergeCell ref="C59:E59"/>
    <mergeCell ref="C60:E60"/>
    <mergeCell ref="C61:E61"/>
    <mergeCell ref="C50:E50"/>
    <mergeCell ref="C51:E51"/>
    <mergeCell ref="C52:E52"/>
    <mergeCell ref="C53:E53"/>
    <mergeCell ref="C54:E54"/>
    <mergeCell ref="C55:E55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C41:E41"/>
    <mergeCell ref="C42:E42"/>
    <mergeCell ref="C43:E43"/>
    <mergeCell ref="C32:E32"/>
    <mergeCell ref="C33:E33"/>
    <mergeCell ref="C34:E34"/>
    <mergeCell ref="C35:E35"/>
    <mergeCell ref="C36:E36"/>
    <mergeCell ref="C37:E37"/>
    <mergeCell ref="C30:E30"/>
    <mergeCell ref="C31:E31"/>
    <mergeCell ref="C15:E15"/>
    <mergeCell ref="C16:E16"/>
    <mergeCell ref="C17:E17"/>
    <mergeCell ref="C18:E18"/>
    <mergeCell ref="C19:E19"/>
    <mergeCell ref="C28:E28"/>
    <mergeCell ref="C29:E29"/>
    <mergeCell ref="L11:L12"/>
    <mergeCell ref="K2:L2"/>
    <mergeCell ref="G3:L3"/>
    <mergeCell ref="B7:L7"/>
    <mergeCell ref="C88:M88"/>
    <mergeCell ref="F91:G91"/>
    <mergeCell ref="C92:E92"/>
    <mergeCell ref="F92:L92"/>
    <mergeCell ref="B10:B12"/>
    <mergeCell ref="C10:E12"/>
    <mergeCell ref="F10:F12"/>
    <mergeCell ref="G10:G12"/>
    <mergeCell ref="C13:E13"/>
    <mergeCell ref="C25:E25"/>
    <mergeCell ref="C26:E26"/>
    <mergeCell ref="C27:E27"/>
    <mergeCell ref="C20:E20"/>
    <mergeCell ref="C21:E21"/>
    <mergeCell ref="C22:E22"/>
    <mergeCell ref="C23:E23"/>
    <mergeCell ref="C24:E24"/>
  </mergeCells>
  <printOptions horizontalCentered="1"/>
  <pageMargins left="0.39370077848434498" right="0.23622047901153601" top="0.35433071851730302" bottom="0.31496062874794001" header="0" footer="0"/>
  <pageSetup paperSize="9" scale="80" fitToHeight="0" orientation="portrait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3"/>
  <sheetViews>
    <sheetView workbookViewId="0">
      <selection activeCell="A19" sqref="A19:F83"/>
    </sheetView>
  </sheetViews>
  <sheetFormatPr defaultColWidth="9.140625" defaultRowHeight="10.5" customHeight="1" x14ac:dyDescent="0.2"/>
  <cols>
    <col min="1" max="1" width="8.85546875" style="167" customWidth="1"/>
    <col min="2" max="3" width="10.42578125" style="165" customWidth="1"/>
    <col min="4" max="4" width="13.28515625" style="165" customWidth="1"/>
    <col min="5" max="5" width="8.5703125" style="165" customWidth="1"/>
    <col min="6" max="6" width="12" style="165" customWidth="1"/>
    <col min="7" max="7" width="1.140625" style="165" hidden="1" customWidth="1"/>
    <col min="8" max="8" width="73.85546875" style="165" hidden="1" customWidth="1"/>
    <col min="9" max="9" width="83.42578125" style="165" hidden="1" customWidth="1"/>
    <col min="10" max="16" width="9.140625" style="165"/>
    <col min="17" max="17" width="114.5703125" style="166" hidden="1" customWidth="1"/>
    <col min="18" max="21" width="154" style="166" hidden="1" customWidth="1"/>
    <col min="22" max="22" width="34.140625" style="166" hidden="1" customWidth="1"/>
    <col min="23" max="23" width="125" style="166" hidden="1" customWidth="1"/>
    <col min="24" max="27" width="34.140625" style="166" hidden="1" customWidth="1"/>
    <col min="28" max="28" width="125" style="166" hidden="1" customWidth="1"/>
    <col min="29" max="31" width="91.85546875" style="166" hidden="1" customWidth="1"/>
    <col min="32" max="32" width="154" style="166" hidden="1" customWidth="1"/>
    <col min="33" max="34" width="125" style="166" hidden="1" customWidth="1"/>
    <col min="35" max="37" width="91.85546875" style="166" hidden="1" customWidth="1"/>
    <col min="38" max="16384" width="9.140625" style="165"/>
  </cols>
  <sheetData>
    <row r="1" spans="1:6" s="168" customFormat="1" ht="13.5" customHeight="1" x14ac:dyDescent="0.25">
      <c r="A1" s="297"/>
      <c r="B1" s="297"/>
      <c r="C1" s="297"/>
      <c r="D1" s="297"/>
      <c r="E1" s="297"/>
      <c r="F1" s="297"/>
    </row>
    <row r="2" spans="1:6" s="168" customFormat="1" ht="15" customHeight="1" x14ac:dyDescent="0.25">
      <c r="A2" s="180"/>
      <c r="B2" s="167"/>
      <c r="C2" s="167"/>
      <c r="D2" s="167"/>
      <c r="E2" s="185"/>
      <c r="F2" s="185"/>
    </row>
    <row r="3" spans="1:6" s="168" customFormat="1" ht="18" customHeight="1" x14ac:dyDescent="0.25">
      <c r="A3" s="180"/>
      <c r="B3" s="298"/>
      <c r="C3" s="298"/>
      <c r="D3" s="298"/>
      <c r="E3" s="298"/>
      <c r="F3" s="185"/>
    </row>
    <row r="4" spans="1:6" s="168" customFormat="1" ht="15" x14ac:dyDescent="0.25">
      <c r="A4" s="180"/>
      <c r="B4" s="299"/>
      <c r="C4" s="299"/>
      <c r="D4" s="299"/>
      <c r="E4" s="299"/>
      <c r="F4" s="183"/>
    </row>
    <row r="5" spans="1:6" s="168" customFormat="1" ht="9.75" customHeight="1" x14ac:dyDescent="0.25">
      <c r="A5" s="180"/>
      <c r="B5" s="180"/>
      <c r="C5" s="184"/>
      <c r="D5" s="184"/>
      <c r="E5" s="184"/>
      <c r="F5" s="184"/>
    </row>
    <row r="6" spans="1:6" s="168" customFormat="1" ht="15" x14ac:dyDescent="0.25">
      <c r="A6" s="181"/>
      <c r="B6" s="180"/>
      <c r="C6" s="180"/>
      <c r="D6" s="167"/>
      <c r="E6" s="182"/>
      <c r="F6" s="182"/>
    </row>
    <row r="7" spans="1:6" s="168" customFormat="1" ht="9.75" customHeight="1" x14ac:dyDescent="0.25">
      <c r="A7" s="300" t="s">
        <v>757</v>
      </c>
      <c r="B7" s="300"/>
      <c r="C7" s="300"/>
      <c r="D7" s="300"/>
      <c r="E7" s="300"/>
      <c r="F7" s="300"/>
    </row>
    <row r="8" spans="1:6" s="168" customFormat="1" ht="12.75" customHeight="1" x14ac:dyDescent="0.25">
      <c r="A8" s="181"/>
      <c r="B8" s="179"/>
      <c r="C8" s="178"/>
      <c r="D8" s="177"/>
      <c r="F8" s="176"/>
    </row>
    <row r="9" spans="1:6" s="168" customFormat="1" ht="12.75" customHeight="1" x14ac:dyDescent="0.25">
      <c r="A9" s="180"/>
      <c r="B9" s="179"/>
      <c r="C9" s="178"/>
      <c r="D9" s="177"/>
    </row>
    <row r="10" spans="1:6" s="168" customFormat="1" ht="12.75" customHeight="1" x14ac:dyDescent="0.25">
      <c r="A10" s="180"/>
      <c r="B10" s="179"/>
      <c r="C10" s="178"/>
      <c r="D10" s="177"/>
      <c r="F10" s="176"/>
    </row>
    <row r="11" spans="1:6" s="168" customFormat="1" ht="12.75" customHeight="1" x14ac:dyDescent="0.25">
      <c r="A11" s="180"/>
      <c r="B11" s="179"/>
      <c r="C11" s="178"/>
      <c r="D11" s="177"/>
      <c r="F11" s="176"/>
    </row>
    <row r="12" spans="1:6" s="168" customFormat="1" ht="12.75" customHeight="1" x14ac:dyDescent="0.25">
      <c r="A12" s="180"/>
      <c r="B12" s="179"/>
      <c r="C12" s="178"/>
      <c r="D12" s="177"/>
      <c r="F12" s="176"/>
    </row>
    <row r="13" spans="1:6" s="168" customFormat="1" ht="12.75" customHeight="1" x14ac:dyDescent="0.25">
      <c r="A13" s="180"/>
      <c r="B13" s="179"/>
      <c r="C13" s="178"/>
      <c r="D13" s="177"/>
      <c r="F13" s="176"/>
    </row>
    <row r="14" spans="1:6" s="168" customFormat="1" ht="9.75" customHeight="1" x14ac:dyDescent="0.25">
      <c r="A14" s="175"/>
    </row>
    <row r="15" spans="1:6" s="168" customFormat="1" ht="36" customHeight="1" x14ac:dyDescent="0.25">
      <c r="A15" s="308" t="s">
        <v>38</v>
      </c>
      <c r="B15" s="302" t="s">
        <v>40</v>
      </c>
      <c r="C15" s="302"/>
      <c r="D15" s="302"/>
      <c r="E15" s="302" t="s">
        <v>41</v>
      </c>
      <c r="F15" s="301" t="s">
        <v>42</v>
      </c>
    </row>
    <row r="16" spans="1:6" s="168" customFormat="1" ht="11.25" customHeight="1" x14ac:dyDescent="0.25">
      <c r="A16" s="309"/>
      <c r="B16" s="310"/>
      <c r="C16" s="310"/>
      <c r="D16" s="310"/>
      <c r="E16" s="310"/>
      <c r="F16" s="301"/>
    </row>
    <row r="17" spans="1:27" s="168" customFormat="1" ht="34.5" customHeight="1" x14ac:dyDescent="0.25">
      <c r="A17" s="309"/>
      <c r="B17" s="310"/>
      <c r="C17" s="310"/>
      <c r="D17" s="310"/>
      <c r="E17" s="310"/>
      <c r="F17" s="302"/>
    </row>
    <row r="18" spans="1:27" s="168" customFormat="1" ht="15" x14ac:dyDescent="0.25">
      <c r="A18" s="174">
        <v>1</v>
      </c>
      <c r="B18" s="305">
        <v>3</v>
      </c>
      <c r="C18" s="306"/>
      <c r="D18" s="307"/>
      <c r="E18" s="173">
        <v>4</v>
      </c>
      <c r="F18" s="173">
        <v>7</v>
      </c>
      <c r="G18" s="172"/>
      <c r="H18" s="172"/>
      <c r="I18" s="172"/>
    </row>
    <row r="19" spans="1:27" s="168" customFormat="1" ht="15" x14ac:dyDescent="0.25">
      <c r="A19" s="303" t="s">
        <v>764</v>
      </c>
      <c r="B19" s="304"/>
      <c r="C19" s="304"/>
      <c r="D19" s="304"/>
      <c r="E19" s="304"/>
      <c r="F19" s="304"/>
      <c r="G19" s="172"/>
      <c r="H19" s="172"/>
      <c r="I19" s="172"/>
    </row>
    <row r="20" spans="1:27" s="168" customFormat="1" ht="34.5" x14ac:dyDescent="0.25">
      <c r="A20" s="171" t="s">
        <v>57</v>
      </c>
      <c r="B20" s="296" t="s">
        <v>744</v>
      </c>
      <c r="C20" s="296"/>
      <c r="D20" s="296"/>
      <c r="E20" s="186" t="s">
        <v>310</v>
      </c>
      <c r="F20" s="187">
        <v>35</v>
      </c>
      <c r="U20" s="170"/>
      <c r="V20" s="169" t="s">
        <v>744</v>
      </c>
      <c r="AA20" s="169"/>
    </row>
    <row r="21" spans="1:27" s="168" customFormat="1" ht="34.5" x14ac:dyDescent="0.25">
      <c r="A21" s="171" t="s">
        <v>114</v>
      </c>
      <c r="B21" s="296" t="s">
        <v>431</v>
      </c>
      <c r="C21" s="296"/>
      <c r="D21" s="296"/>
      <c r="E21" s="186" t="s">
        <v>310</v>
      </c>
      <c r="F21" s="187">
        <v>35</v>
      </c>
      <c r="U21" s="170"/>
      <c r="V21" s="169" t="s">
        <v>431</v>
      </c>
      <c r="AA21" s="169"/>
    </row>
    <row r="22" spans="1:27" s="168" customFormat="1" ht="45.75" x14ac:dyDescent="0.25">
      <c r="A22" s="171" t="s">
        <v>122</v>
      </c>
      <c r="B22" s="296" t="s">
        <v>432</v>
      </c>
      <c r="C22" s="296"/>
      <c r="D22" s="296"/>
      <c r="E22" s="186" t="s">
        <v>310</v>
      </c>
      <c r="F22" s="187">
        <v>35</v>
      </c>
      <c r="U22" s="170"/>
      <c r="V22" s="169" t="s">
        <v>432</v>
      </c>
      <c r="AA22" s="169"/>
    </row>
    <row r="23" spans="1:27" s="168" customFormat="1" ht="45.75" x14ac:dyDescent="0.25">
      <c r="A23" s="171" t="s">
        <v>136</v>
      </c>
      <c r="B23" s="296" t="s">
        <v>433</v>
      </c>
      <c r="C23" s="296"/>
      <c r="D23" s="296"/>
      <c r="E23" s="186" t="s">
        <v>310</v>
      </c>
      <c r="F23" s="187">
        <v>35</v>
      </c>
      <c r="U23" s="170"/>
      <c r="V23" s="169" t="s">
        <v>433</v>
      </c>
      <c r="AA23" s="169"/>
    </row>
    <row r="24" spans="1:27" s="168" customFormat="1" ht="34.5" x14ac:dyDescent="0.25">
      <c r="A24" s="171" t="s">
        <v>144</v>
      </c>
      <c r="B24" s="296" t="s">
        <v>434</v>
      </c>
      <c r="C24" s="296"/>
      <c r="D24" s="296"/>
      <c r="E24" s="186" t="s">
        <v>310</v>
      </c>
      <c r="F24" s="187">
        <v>940</v>
      </c>
      <c r="U24" s="170"/>
      <c r="V24" s="169" t="s">
        <v>434</v>
      </c>
      <c r="AA24" s="169"/>
    </row>
    <row r="25" spans="1:27" s="168" customFormat="1" ht="34.5" x14ac:dyDescent="0.25">
      <c r="A25" s="171" t="s">
        <v>157</v>
      </c>
      <c r="B25" s="296" t="s">
        <v>435</v>
      </c>
      <c r="C25" s="296"/>
      <c r="D25" s="296"/>
      <c r="E25" s="186" t="s">
        <v>310</v>
      </c>
      <c r="F25" s="187">
        <v>120</v>
      </c>
      <c r="U25" s="170"/>
      <c r="V25" s="169" t="s">
        <v>435</v>
      </c>
      <c r="AA25" s="169"/>
    </row>
    <row r="26" spans="1:27" s="168" customFormat="1" ht="34.5" x14ac:dyDescent="0.25">
      <c r="A26" s="171" t="s">
        <v>162</v>
      </c>
      <c r="B26" s="296" t="s">
        <v>436</v>
      </c>
      <c r="C26" s="296"/>
      <c r="D26" s="296"/>
      <c r="E26" s="186" t="s">
        <v>310</v>
      </c>
      <c r="F26" s="188">
        <v>34</v>
      </c>
      <c r="U26" s="170"/>
      <c r="V26" s="169" t="s">
        <v>436</v>
      </c>
      <c r="AA26" s="169"/>
    </row>
    <row r="27" spans="1:27" s="168" customFormat="1" ht="34.5" x14ac:dyDescent="0.25">
      <c r="A27" s="171" t="s">
        <v>166</v>
      </c>
      <c r="B27" s="296" t="s">
        <v>437</v>
      </c>
      <c r="C27" s="296"/>
      <c r="D27" s="296"/>
      <c r="E27" s="186" t="s">
        <v>310</v>
      </c>
      <c r="F27" s="188">
        <v>6</v>
      </c>
      <c r="U27" s="170"/>
      <c r="V27" s="169" t="s">
        <v>437</v>
      </c>
      <c r="AA27" s="169"/>
    </row>
    <row r="28" spans="1:27" s="168" customFormat="1" ht="34.5" x14ac:dyDescent="0.25">
      <c r="A28" s="171" t="s">
        <v>182</v>
      </c>
      <c r="B28" s="296" t="s">
        <v>438</v>
      </c>
      <c r="C28" s="296"/>
      <c r="D28" s="296"/>
      <c r="E28" s="186" t="s">
        <v>310</v>
      </c>
      <c r="F28" s="188">
        <v>42</v>
      </c>
      <c r="U28" s="170"/>
      <c r="V28" s="169" t="s">
        <v>438</v>
      </c>
      <c r="AA28" s="169"/>
    </row>
    <row r="29" spans="1:27" s="168" customFormat="1" ht="45.75" x14ac:dyDescent="0.25">
      <c r="A29" s="171" t="s">
        <v>240</v>
      </c>
      <c r="B29" s="296" t="s">
        <v>439</v>
      </c>
      <c r="C29" s="296"/>
      <c r="D29" s="296"/>
      <c r="E29" s="186" t="s">
        <v>314</v>
      </c>
      <c r="F29" s="188">
        <v>34</v>
      </c>
      <c r="U29" s="170"/>
      <c r="V29" s="169" t="s">
        <v>439</v>
      </c>
      <c r="AA29" s="169"/>
    </row>
    <row r="30" spans="1:27" s="168" customFormat="1" ht="45.75" x14ac:dyDescent="0.25">
      <c r="A30" s="171" t="s">
        <v>249</v>
      </c>
      <c r="B30" s="296" t="s">
        <v>440</v>
      </c>
      <c r="C30" s="296"/>
      <c r="D30" s="296"/>
      <c r="E30" s="186" t="s">
        <v>314</v>
      </c>
      <c r="F30" s="188">
        <v>196</v>
      </c>
      <c r="U30" s="170"/>
      <c r="V30" s="169" t="s">
        <v>440</v>
      </c>
      <c r="AA30" s="169"/>
    </row>
    <row r="31" spans="1:27" s="168" customFormat="1" ht="45.75" x14ac:dyDescent="0.25">
      <c r="A31" s="171" t="s">
        <v>254</v>
      </c>
      <c r="B31" s="296" t="s">
        <v>441</v>
      </c>
      <c r="C31" s="296"/>
      <c r="D31" s="296"/>
      <c r="E31" s="186" t="s">
        <v>314</v>
      </c>
      <c r="F31" s="188">
        <v>76</v>
      </c>
      <c r="U31" s="170"/>
      <c r="V31" s="169" t="s">
        <v>441</v>
      </c>
      <c r="AA31" s="169"/>
    </row>
    <row r="32" spans="1:27" s="168" customFormat="1" ht="45.75" x14ac:dyDescent="0.25">
      <c r="A32" s="171" t="s">
        <v>257</v>
      </c>
      <c r="B32" s="296" t="s">
        <v>442</v>
      </c>
      <c r="C32" s="296"/>
      <c r="D32" s="296"/>
      <c r="E32" s="186" t="s">
        <v>314</v>
      </c>
      <c r="F32" s="188">
        <v>144</v>
      </c>
      <c r="U32" s="170"/>
      <c r="V32" s="169" t="s">
        <v>442</v>
      </c>
      <c r="AA32" s="169"/>
    </row>
    <row r="33" spans="1:32" s="168" customFormat="1" ht="45.75" x14ac:dyDescent="0.25">
      <c r="A33" s="171" t="s">
        <v>261</v>
      </c>
      <c r="B33" s="296" t="s">
        <v>443</v>
      </c>
      <c r="C33" s="296"/>
      <c r="D33" s="296"/>
      <c r="E33" s="186" t="s">
        <v>314</v>
      </c>
      <c r="F33" s="188">
        <v>6</v>
      </c>
      <c r="U33" s="170"/>
      <c r="V33" s="169" t="s">
        <v>443</v>
      </c>
      <c r="AA33" s="169"/>
    </row>
    <row r="34" spans="1:32" s="168" customFormat="1" ht="45.75" x14ac:dyDescent="0.25">
      <c r="A34" s="171" t="s">
        <v>294</v>
      </c>
      <c r="B34" s="296" t="s">
        <v>444</v>
      </c>
      <c r="C34" s="296"/>
      <c r="D34" s="296"/>
      <c r="E34" s="186" t="s">
        <v>314</v>
      </c>
      <c r="F34" s="188">
        <v>6</v>
      </c>
      <c r="U34" s="170"/>
      <c r="V34" s="169" t="s">
        <v>444</v>
      </c>
      <c r="AA34" s="169"/>
    </row>
    <row r="35" spans="1:32" s="168" customFormat="1" ht="34.5" x14ac:dyDescent="0.25">
      <c r="A35" s="171" t="s">
        <v>296</v>
      </c>
      <c r="B35" s="296" t="s">
        <v>445</v>
      </c>
      <c r="C35" s="296"/>
      <c r="D35" s="296"/>
      <c r="E35" s="186" t="s">
        <v>314</v>
      </c>
      <c r="F35" s="189">
        <v>10.25</v>
      </c>
      <c r="U35" s="170"/>
      <c r="V35" s="169" t="s">
        <v>445</v>
      </c>
      <c r="AA35" s="169"/>
      <c r="AC35" s="169"/>
      <c r="AE35" s="169"/>
    </row>
    <row r="36" spans="1:32" s="168" customFormat="1" ht="45.75" x14ac:dyDescent="0.25">
      <c r="A36" s="171" t="s">
        <v>300</v>
      </c>
      <c r="B36" s="296" t="s">
        <v>446</v>
      </c>
      <c r="C36" s="296"/>
      <c r="D36" s="296"/>
      <c r="E36" s="186" t="s">
        <v>314</v>
      </c>
      <c r="F36" s="187">
        <v>10</v>
      </c>
      <c r="U36" s="170"/>
      <c r="V36" s="169" t="s">
        <v>446</v>
      </c>
      <c r="AA36" s="169"/>
      <c r="AC36" s="169"/>
      <c r="AE36" s="169"/>
    </row>
    <row r="37" spans="1:32" s="168" customFormat="1" ht="34.5" x14ac:dyDescent="0.25">
      <c r="A37" s="171" t="s">
        <v>743</v>
      </c>
      <c r="B37" s="296" t="s">
        <v>742</v>
      </c>
      <c r="C37" s="296"/>
      <c r="D37" s="296"/>
      <c r="E37" s="186" t="s">
        <v>310</v>
      </c>
      <c r="F37" s="187">
        <v>1</v>
      </c>
      <c r="U37" s="170"/>
      <c r="V37" s="169" t="s">
        <v>742</v>
      </c>
      <c r="AA37" s="169"/>
      <c r="AC37" s="169"/>
      <c r="AE37" s="169"/>
      <c r="AF37" s="169"/>
    </row>
    <row r="38" spans="1:32" s="168" customFormat="1" ht="23.25" x14ac:dyDescent="0.25">
      <c r="A38" s="171" t="s">
        <v>306</v>
      </c>
      <c r="B38" s="296" t="s">
        <v>790</v>
      </c>
      <c r="C38" s="296"/>
      <c r="D38" s="296"/>
      <c r="E38" s="186" t="s">
        <v>310</v>
      </c>
      <c r="F38" s="187">
        <v>1</v>
      </c>
      <c r="U38" s="170"/>
      <c r="V38" s="169" t="s">
        <v>790</v>
      </c>
      <c r="AA38" s="169"/>
      <c r="AC38" s="169"/>
      <c r="AE38" s="169"/>
      <c r="AF38" s="169"/>
    </row>
    <row r="39" spans="1:32" s="168" customFormat="1" ht="34.5" x14ac:dyDescent="0.25">
      <c r="A39" s="171" t="s">
        <v>636</v>
      </c>
      <c r="B39" s="296" t="s">
        <v>776</v>
      </c>
      <c r="C39" s="296"/>
      <c r="D39" s="296"/>
      <c r="E39" s="186" t="s">
        <v>310</v>
      </c>
      <c r="F39" s="187">
        <v>4</v>
      </c>
      <c r="U39" s="170"/>
      <c r="V39" s="169" t="s">
        <v>776</v>
      </c>
      <c r="AA39" s="169"/>
      <c r="AC39" s="169"/>
      <c r="AE39" s="169"/>
      <c r="AF39" s="169"/>
    </row>
    <row r="40" spans="1:32" s="168" customFormat="1" ht="23.25" x14ac:dyDescent="0.25">
      <c r="A40" s="171" t="s">
        <v>312</v>
      </c>
      <c r="B40" s="296" t="s">
        <v>448</v>
      </c>
      <c r="C40" s="296"/>
      <c r="D40" s="296"/>
      <c r="E40" s="186" t="s">
        <v>310</v>
      </c>
      <c r="F40" s="187">
        <v>1</v>
      </c>
      <c r="U40" s="170"/>
      <c r="V40" s="169" t="s">
        <v>448</v>
      </c>
      <c r="AA40" s="169"/>
      <c r="AC40" s="169"/>
      <c r="AE40" s="169"/>
      <c r="AF40" s="169"/>
    </row>
    <row r="41" spans="1:32" s="168" customFormat="1" ht="23.25" x14ac:dyDescent="0.25">
      <c r="A41" s="171" t="s">
        <v>316</v>
      </c>
      <c r="B41" s="296" t="s">
        <v>449</v>
      </c>
      <c r="C41" s="296"/>
      <c r="D41" s="296"/>
      <c r="E41" s="186" t="s">
        <v>310</v>
      </c>
      <c r="F41" s="187">
        <v>1</v>
      </c>
      <c r="U41" s="170"/>
      <c r="V41" s="169" t="s">
        <v>449</v>
      </c>
      <c r="AA41" s="169"/>
      <c r="AC41" s="169"/>
      <c r="AE41" s="169"/>
      <c r="AF41" s="169"/>
    </row>
    <row r="42" spans="1:32" s="168" customFormat="1" ht="22.5" x14ac:dyDescent="0.25">
      <c r="A42" s="171" t="s">
        <v>789</v>
      </c>
      <c r="B42" s="296" t="s">
        <v>450</v>
      </c>
      <c r="C42" s="296"/>
      <c r="D42" s="296"/>
      <c r="E42" s="186" t="s">
        <v>447</v>
      </c>
      <c r="F42" s="187">
        <v>1</v>
      </c>
      <c r="U42" s="170"/>
      <c r="V42" s="169" t="s">
        <v>450</v>
      </c>
      <c r="AA42" s="169"/>
      <c r="AC42" s="169"/>
      <c r="AE42" s="169"/>
      <c r="AF42" s="169"/>
    </row>
    <row r="43" spans="1:32" s="168" customFormat="1" ht="22.5" x14ac:dyDescent="0.25">
      <c r="A43" s="171" t="s">
        <v>454</v>
      </c>
      <c r="B43" s="296" t="s">
        <v>451</v>
      </c>
      <c r="C43" s="296"/>
      <c r="D43" s="296"/>
      <c r="E43" s="186" t="s">
        <v>310</v>
      </c>
      <c r="F43" s="187">
        <v>1</v>
      </c>
      <c r="U43" s="170"/>
      <c r="V43" s="169" t="s">
        <v>451</v>
      </c>
      <c r="AA43" s="169"/>
      <c r="AC43" s="169"/>
      <c r="AE43" s="169"/>
      <c r="AF43" s="169"/>
    </row>
    <row r="44" spans="1:32" s="168" customFormat="1" ht="34.5" x14ac:dyDescent="0.25">
      <c r="A44" s="171" t="s">
        <v>328</v>
      </c>
      <c r="B44" s="296" t="s">
        <v>452</v>
      </c>
      <c r="C44" s="296"/>
      <c r="D44" s="296"/>
      <c r="E44" s="186" t="s">
        <v>310</v>
      </c>
      <c r="F44" s="187">
        <v>4</v>
      </c>
      <c r="U44" s="170"/>
      <c r="V44" s="169" t="s">
        <v>452</v>
      </c>
      <c r="AA44" s="169"/>
      <c r="AC44" s="169"/>
      <c r="AE44" s="169"/>
      <c r="AF44" s="169"/>
    </row>
    <row r="45" spans="1:32" s="168" customFormat="1" ht="34.5" x14ac:dyDescent="0.25">
      <c r="A45" s="171" t="s">
        <v>330</v>
      </c>
      <c r="B45" s="296" t="s">
        <v>453</v>
      </c>
      <c r="C45" s="296"/>
      <c r="D45" s="296"/>
      <c r="E45" s="186" t="s">
        <v>310</v>
      </c>
      <c r="F45" s="187">
        <v>2</v>
      </c>
      <c r="U45" s="170"/>
      <c r="V45" s="169" t="s">
        <v>453</v>
      </c>
      <c r="AA45" s="169"/>
      <c r="AC45" s="169"/>
      <c r="AE45" s="169"/>
      <c r="AF45" s="169"/>
    </row>
    <row r="46" spans="1:32" s="168" customFormat="1" ht="23.25" x14ac:dyDescent="0.25">
      <c r="A46" s="171" t="s">
        <v>788</v>
      </c>
      <c r="B46" s="296" t="s">
        <v>455</v>
      </c>
      <c r="C46" s="296"/>
      <c r="D46" s="296"/>
      <c r="E46" s="186" t="s">
        <v>447</v>
      </c>
      <c r="F46" s="187">
        <v>1</v>
      </c>
      <c r="U46" s="170"/>
      <c r="V46" s="169" t="s">
        <v>455</v>
      </c>
      <c r="AA46" s="169"/>
      <c r="AC46" s="169"/>
      <c r="AE46" s="169"/>
      <c r="AF46" s="169"/>
    </row>
    <row r="47" spans="1:32" s="168" customFormat="1" ht="22.5" x14ac:dyDescent="0.25">
      <c r="A47" s="171" t="s">
        <v>679</v>
      </c>
      <c r="B47" s="296" t="s">
        <v>456</v>
      </c>
      <c r="C47" s="296"/>
      <c r="D47" s="296"/>
      <c r="E47" s="186" t="s">
        <v>447</v>
      </c>
      <c r="F47" s="187">
        <v>1</v>
      </c>
      <c r="U47" s="170"/>
      <c r="V47" s="169" t="s">
        <v>456</v>
      </c>
      <c r="AA47" s="169"/>
      <c r="AC47" s="169"/>
      <c r="AE47" s="169"/>
      <c r="AF47" s="169"/>
    </row>
    <row r="48" spans="1:32" s="168" customFormat="1" ht="23.25" x14ac:dyDescent="0.25">
      <c r="A48" s="171" t="s">
        <v>538</v>
      </c>
      <c r="B48" s="296" t="s">
        <v>783</v>
      </c>
      <c r="C48" s="296"/>
      <c r="D48" s="296"/>
      <c r="E48" s="186" t="s">
        <v>310</v>
      </c>
      <c r="F48" s="187">
        <v>2</v>
      </c>
      <c r="U48" s="170"/>
      <c r="V48" s="169" t="s">
        <v>783</v>
      </c>
      <c r="AA48" s="169"/>
      <c r="AC48" s="169"/>
      <c r="AE48" s="169"/>
      <c r="AF48" s="169"/>
    </row>
    <row r="49" spans="1:32" s="168" customFormat="1" ht="34.5" x14ac:dyDescent="0.25">
      <c r="A49" s="171" t="s">
        <v>333</v>
      </c>
      <c r="B49" s="296" t="s">
        <v>457</v>
      </c>
      <c r="C49" s="296"/>
      <c r="D49" s="296"/>
      <c r="E49" s="186" t="s">
        <v>310</v>
      </c>
      <c r="F49" s="187">
        <v>2</v>
      </c>
      <c r="U49" s="170"/>
      <c r="V49" s="169" t="s">
        <v>457</v>
      </c>
      <c r="AA49" s="169"/>
      <c r="AC49" s="169"/>
      <c r="AE49" s="169"/>
      <c r="AF49" s="169"/>
    </row>
    <row r="50" spans="1:32" s="168" customFormat="1" ht="34.5" x14ac:dyDescent="0.25">
      <c r="A50" s="171" t="s">
        <v>335</v>
      </c>
      <c r="B50" s="296" t="s">
        <v>458</v>
      </c>
      <c r="C50" s="296"/>
      <c r="D50" s="296"/>
      <c r="E50" s="186" t="s">
        <v>310</v>
      </c>
      <c r="F50" s="187">
        <v>6</v>
      </c>
      <c r="U50" s="170"/>
      <c r="V50" s="169" t="s">
        <v>458</v>
      </c>
      <c r="AA50" s="169"/>
      <c r="AC50" s="169"/>
      <c r="AE50" s="169"/>
      <c r="AF50" s="169"/>
    </row>
    <row r="51" spans="1:32" s="168" customFormat="1" ht="23.25" x14ac:dyDescent="0.25">
      <c r="A51" s="171" t="s">
        <v>336</v>
      </c>
      <c r="B51" s="296" t="s">
        <v>459</v>
      </c>
      <c r="C51" s="296"/>
      <c r="D51" s="296"/>
      <c r="E51" s="186" t="s">
        <v>310</v>
      </c>
      <c r="F51" s="187">
        <f>33+32+6+1</f>
        <v>72</v>
      </c>
      <c r="U51" s="170"/>
      <c r="V51" s="169" t="s">
        <v>459</v>
      </c>
      <c r="AA51" s="169"/>
      <c r="AC51" s="169"/>
      <c r="AE51" s="169"/>
      <c r="AF51" s="169"/>
    </row>
    <row r="52" spans="1:32" s="168" customFormat="1" ht="23.25" x14ac:dyDescent="0.25">
      <c r="A52" s="171" t="s">
        <v>337</v>
      </c>
      <c r="B52" s="296" t="s">
        <v>460</v>
      </c>
      <c r="C52" s="296"/>
      <c r="D52" s="296"/>
      <c r="E52" s="186" t="s">
        <v>310</v>
      </c>
      <c r="F52" s="187">
        <v>23</v>
      </c>
      <c r="U52" s="170"/>
      <c r="V52" s="169" t="s">
        <v>460</v>
      </c>
      <c r="AA52" s="169"/>
      <c r="AC52" s="169"/>
      <c r="AE52" s="169"/>
      <c r="AF52" s="169"/>
    </row>
    <row r="53" spans="1:32" s="168" customFormat="1" ht="45.75" x14ac:dyDescent="0.25">
      <c r="A53" s="171" t="s">
        <v>339</v>
      </c>
      <c r="B53" s="296" t="s">
        <v>782</v>
      </c>
      <c r="C53" s="296"/>
      <c r="D53" s="296"/>
      <c r="E53" s="186" t="s">
        <v>310</v>
      </c>
      <c r="F53" s="187">
        <v>6</v>
      </c>
      <c r="U53" s="170"/>
      <c r="V53" s="169" t="s">
        <v>782</v>
      </c>
      <c r="AA53" s="169"/>
      <c r="AC53" s="169"/>
      <c r="AE53" s="169"/>
      <c r="AF53" s="169"/>
    </row>
    <row r="54" spans="1:32" s="168" customFormat="1" ht="34.5" x14ac:dyDescent="0.25">
      <c r="A54" s="171" t="s">
        <v>341</v>
      </c>
      <c r="B54" s="296" t="s">
        <v>461</v>
      </c>
      <c r="C54" s="296"/>
      <c r="D54" s="296"/>
      <c r="E54" s="186" t="s">
        <v>169</v>
      </c>
      <c r="F54" s="189">
        <f>11.25+27</f>
        <v>38.25</v>
      </c>
      <c r="U54" s="170"/>
      <c r="V54" s="169" t="s">
        <v>461</v>
      </c>
      <c r="AA54" s="169"/>
      <c r="AC54" s="169"/>
      <c r="AE54" s="169"/>
      <c r="AF54" s="169"/>
    </row>
    <row r="55" spans="1:32" s="168" customFormat="1" ht="34.5" x14ac:dyDescent="0.25">
      <c r="A55" s="171" t="s">
        <v>342</v>
      </c>
      <c r="B55" s="296" t="s">
        <v>462</v>
      </c>
      <c r="C55" s="296"/>
      <c r="D55" s="296"/>
      <c r="E55" s="186" t="s">
        <v>169</v>
      </c>
      <c r="F55" s="189">
        <f>33.75+41.25</f>
        <v>75</v>
      </c>
      <c r="U55" s="170"/>
      <c r="V55" s="169" t="s">
        <v>462</v>
      </c>
      <c r="AA55" s="169"/>
      <c r="AC55" s="169"/>
      <c r="AE55" s="169"/>
      <c r="AF55" s="169"/>
    </row>
    <row r="56" spans="1:32" s="168" customFormat="1" ht="34.5" x14ac:dyDescent="0.25">
      <c r="A56" s="171" t="s">
        <v>343</v>
      </c>
      <c r="B56" s="296" t="s">
        <v>463</v>
      </c>
      <c r="C56" s="296"/>
      <c r="D56" s="296"/>
      <c r="E56" s="186" t="s">
        <v>169</v>
      </c>
      <c r="F56" s="187">
        <f>15+12</f>
        <v>27</v>
      </c>
      <c r="U56" s="170"/>
      <c r="V56" s="169" t="s">
        <v>463</v>
      </c>
      <c r="AA56" s="169"/>
      <c r="AC56" s="169"/>
      <c r="AE56" s="169"/>
      <c r="AF56" s="169"/>
    </row>
    <row r="57" spans="1:32" s="168" customFormat="1" ht="34.5" x14ac:dyDescent="0.25">
      <c r="A57" s="171" t="s">
        <v>347</v>
      </c>
      <c r="B57" s="296" t="s">
        <v>464</v>
      </c>
      <c r="C57" s="296"/>
      <c r="D57" s="296"/>
      <c r="E57" s="186" t="s">
        <v>169</v>
      </c>
      <c r="F57" s="189">
        <f>0.14+1.41+1.51</f>
        <v>3.0599999999999996</v>
      </c>
      <c r="U57" s="170"/>
      <c r="V57" s="169" t="s">
        <v>464</v>
      </c>
      <c r="AA57" s="169"/>
      <c r="AC57" s="169"/>
      <c r="AE57" s="169"/>
      <c r="AF57" s="169"/>
    </row>
    <row r="58" spans="1:32" s="168" customFormat="1" ht="34.5" x14ac:dyDescent="0.25">
      <c r="A58" s="171" t="s">
        <v>349</v>
      </c>
      <c r="B58" s="296" t="s">
        <v>465</v>
      </c>
      <c r="C58" s="296"/>
      <c r="D58" s="296"/>
      <c r="E58" s="186" t="s">
        <v>169</v>
      </c>
      <c r="F58" s="188">
        <f>0.4+3.14+2.36+2.36</f>
        <v>8.26</v>
      </c>
      <c r="U58" s="170"/>
      <c r="V58" s="169" t="s">
        <v>465</v>
      </c>
      <c r="AA58" s="169"/>
      <c r="AC58" s="169"/>
      <c r="AE58" s="169"/>
      <c r="AF58" s="169"/>
    </row>
    <row r="59" spans="1:32" s="168" customFormat="1" ht="34.5" x14ac:dyDescent="0.25">
      <c r="A59" s="171" t="s">
        <v>350</v>
      </c>
      <c r="B59" s="296" t="s">
        <v>466</v>
      </c>
      <c r="C59" s="296"/>
      <c r="D59" s="296"/>
      <c r="E59" s="186" t="s">
        <v>169</v>
      </c>
      <c r="F59" s="189">
        <f>62.83+58.9</f>
        <v>121.72999999999999</v>
      </c>
      <c r="U59" s="170"/>
      <c r="V59" s="169" t="s">
        <v>466</v>
      </c>
      <c r="AA59" s="169"/>
      <c r="AC59" s="169"/>
      <c r="AE59" s="169"/>
      <c r="AF59" s="169"/>
    </row>
    <row r="60" spans="1:32" s="168" customFormat="1" ht="34.5" x14ac:dyDescent="0.25">
      <c r="A60" s="171" t="s">
        <v>351</v>
      </c>
      <c r="B60" s="296" t="s">
        <v>467</v>
      </c>
      <c r="C60" s="296"/>
      <c r="D60" s="296"/>
      <c r="E60" s="186" t="s">
        <v>169</v>
      </c>
      <c r="F60" s="189">
        <f>15.71+25.13</f>
        <v>40.840000000000003</v>
      </c>
      <c r="U60" s="170"/>
      <c r="V60" s="169" t="s">
        <v>467</v>
      </c>
      <c r="AA60" s="169"/>
      <c r="AC60" s="169"/>
      <c r="AE60" s="169"/>
      <c r="AF60" s="169"/>
    </row>
    <row r="61" spans="1:32" s="168" customFormat="1" ht="45.75" x14ac:dyDescent="0.25">
      <c r="A61" s="171" t="s">
        <v>787</v>
      </c>
      <c r="B61" s="296" t="s">
        <v>468</v>
      </c>
      <c r="C61" s="296"/>
      <c r="D61" s="296"/>
      <c r="E61" s="186" t="s">
        <v>169</v>
      </c>
      <c r="F61" s="187">
        <f>280+275</f>
        <v>555</v>
      </c>
      <c r="U61" s="170"/>
      <c r="V61" s="169" t="s">
        <v>468</v>
      </c>
      <c r="AA61" s="169"/>
      <c r="AC61" s="169"/>
      <c r="AE61" s="169"/>
      <c r="AF61" s="169"/>
    </row>
    <row r="62" spans="1:32" s="168" customFormat="1" ht="45.75" x14ac:dyDescent="0.25">
      <c r="A62" s="171" t="s">
        <v>352</v>
      </c>
      <c r="B62" s="296" t="s">
        <v>469</v>
      </c>
      <c r="C62" s="296"/>
      <c r="D62" s="296"/>
      <c r="E62" s="186" t="s">
        <v>169</v>
      </c>
      <c r="F62" s="187">
        <v>220</v>
      </c>
      <c r="U62" s="170"/>
      <c r="V62" s="169" t="s">
        <v>469</v>
      </c>
      <c r="AA62" s="169"/>
      <c r="AC62" s="169"/>
      <c r="AE62" s="169"/>
      <c r="AF62" s="169"/>
    </row>
    <row r="63" spans="1:32" s="168" customFormat="1" ht="34.5" x14ac:dyDescent="0.25">
      <c r="A63" s="171" t="s">
        <v>786</v>
      </c>
      <c r="B63" s="296" t="s">
        <v>785</v>
      </c>
      <c r="C63" s="296"/>
      <c r="D63" s="296"/>
      <c r="E63" s="186" t="s">
        <v>310</v>
      </c>
      <c r="F63" s="187">
        <v>1</v>
      </c>
      <c r="U63" s="170"/>
      <c r="V63" s="169" t="s">
        <v>785</v>
      </c>
      <c r="AA63" s="169"/>
      <c r="AC63" s="169"/>
      <c r="AE63" s="169"/>
      <c r="AF63" s="169"/>
    </row>
    <row r="64" spans="1:32" s="168" customFormat="1" ht="23.25" x14ac:dyDescent="0.25">
      <c r="A64" s="171" t="s">
        <v>471</v>
      </c>
      <c r="B64" s="296" t="s">
        <v>784</v>
      </c>
      <c r="C64" s="296"/>
      <c r="D64" s="296"/>
      <c r="E64" s="186" t="s">
        <v>310</v>
      </c>
      <c r="F64" s="187">
        <v>1</v>
      </c>
      <c r="U64" s="170"/>
      <c r="V64" s="169" t="s">
        <v>784</v>
      </c>
      <c r="AA64" s="169"/>
      <c r="AC64" s="169"/>
      <c r="AE64" s="169"/>
      <c r="AF64" s="169"/>
    </row>
    <row r="65" spans="1:32" s="168" customFormat="1" ht="22.5" x14ac:dyDescent="0.25">
      <c r="A65" s="171" t="s">
        <v>781</v>
      </c>
      <c r="B65" s="296" t="s">
        <v>778</v>
      </c>
      <c r="C65" s="296"/>
      <c r="D65" s="296"/>
      <c r="E65" s="186" t="s">
        <v>372</v>
      </c>
      <c r="F65" s="187">
        <v>2</v>
      </c>
      <c r="U65" s="170"/>
      <c r="V65" s="169" t="s">
        <v>778</v>
      </c>
      <c r="AA65" s="169"/>
      <c r="AC65" s="169"/>
      <c r="AE65" s="169"/>
      <c r="AF65" s="169"/>
    </row>
    <row r="66" spans="1:32" s="168" customFormat="1" ht="34.5" x14ac:dyDescent="0.25">
      <c r="A66" s="171" t="s">
        <v>478</v>
      </c>
      <c r="B66" s="296" t="s">
        <v>777</v>
      </c>
      <c r="C66" s="296"/>
      <c r="D66" s="296"/>
      <c r="E66" s="186" t="s">
        <v>310</v>
      </c>
      <c r="F66" s="187">
        <v>2</v>
      </c>
      <c r="U66" s="170"/>
      <c r="V66" s="169" t="s">
        <v>777</v>
      </c>
      <c r="AA66" s="169"/>
      <c r="AC66" s="169"/>
      <c r="AE66" s="169"/>
      <c r="AF66" s="169"/>
    </row>
    <row r="67" spans="1:32" s="168" customFormat="1" ht="15" x14ac:dyDescent="0.25">
      <c r="A67" s="171" t="s">
        <v>484</v>
      </c>
      <c r="B67" s="296" t="s">
        <v>475</v>
      </c>
      <c r="C67" s="296"/>
      <c r="D67" s="296"/>
      <c r="E67" s="186" t="s">
        <v>447</v>
      </c>
      <c r="F67" s="187">
        <v>1</v>
      </c>
      <c r="U67" s="170"/>
      <c r="V67" s="169" t="s">
        <v>475</v>
      </c>
      <c r="AA67" s="169"/>
      <c r="AC67" s="169"/>
      <c r="AE67" s="169"/>
      <c r="AF67" s="169"/>
    </row>
    <row r="68" spans="1:32" s="168" customFormat="1" ht="22.5" x14ac:dyDescent="0.25">
      <c r="A68" s="171" t="s">
        <v>741</v>
      </c>
      <c r="B68" s="296" t="s">
        <v>477</v>
      </c>
      <c r="C68" s="296"/>
      <c r="D68" s="296"/>
      <c r="E68" s="186" t="s">
        <v>447</v>
      </c>
      <c r="F68" s="187">
        <v>2</v>
      </c>
      <c r="U68" s="170"/>
      <c r="V68" s="169" t="s">
        <v>477</v>
      </c>
      <c r="AA68" s="169"/>
      <c r="AC68" s="169"/>
      <c r="AE68" s="169"/>
      <c r="AF68" s="169"/>
    </row>
    <row r="69" spans="1:32" s="168" customFormat="1" ht="15" x14ac:dyDescent="0.25">
      <c r="A69" s="171" t="s">
        <v>780</v>
      </c>
      <c r="B69" s="296" t="s">
        <v>479</v>
      </c>
      <c r="C69" s="296"/>
      <c r="D69" s="296"/>
      <c r="E69" s="186" t="s">
        <v>447</v>
      </c>
      <c r="F69" s="187">
        <v>3</v>
      </c>
      <c r="U69" s="170"/>
      <c r="V69" s="169" t="s">
        <v>479</v>
      </c>
      <c r="AA69" s="169"/>
      <c r="AC69" s="169"/>
      <c r="AE69" s="169"/>
      <c r="AF69" s="169"/>
    </row>
    <row r="70" spans="1:32" s="168" customFormat="1" ht="34.5" x14ac:dyDescent="0.25">
      <c r="A70" s="171" t="s">
        <v>740</v>
      </c>
      <c r="B70" s="296" t="s">
        <v>481</v>
      </c>
      <c r="C70" s="296"/>
      <c r="D70" s="296"/>
      <c r="E70" s="186" t="s">
        <v>310</v>
      </c>
      <c r="F70" s="187">
        <v>1</v>
      </c>
      <c r="U70" s="170"/>
      <c r="V70" s="169" t="s">
        <v>481</v>
      </c>
      <c r="AA70" s="169"/>
      <c r="AC70" s="169"/>
      <c r="AE70" s="169"/>
      <c r="AF70" s="169"/>
    </row>
    <row r="71" spans="1:32" s="168" customFormat="1" ht="34.5" x14ac:dyDescent="0.25">
      <c r="A71" s="171" t="s">
        <v>779</v>
      </c>
      <c r="B71" s="296" t="s">
        <v>483</v>
      </c>
      <c r="C71" s="296"/>
      <c r="D71" s="296"/>
      <c r="E71" s="186" t="s">
        <v>169</v>
      </c>
      <c r="F71" s="189">
        <v>1.88</v>
      </c>
      <c r="U71" s="170"/>
      <c r="V71" s="169" t="s">
        <v>483</v>
      </c>
      <c r="AA71" s="169"/>
      <c r="AC71" s="169"/>
      <c r="AE71" s="169"/>
      <c r="AF71" s="169"/>
    </row>
    <row r="72" spans="1:32" s="168" customFormat="1" ht="15" x14ac:dyDescent="0.25">
      <c r="A72" s="171" t="s">
        <v>739</v>
      </c>
      <c r="B72" s="296" t="s">
        <v>485</v>
      </c>
      <c r="C72" s="296"/>
      <c r="D72" s="296"/>
      <c r="E72" s="186" t="s">
        <v>447</v>
      </c>
      <c r="F72" s="187">
        <v>4</v>
      </c>
      <c r="U72" s="170"/>
      <c r="V72" s="169" t="s">
        <v>485</v>
      </c>
      <c r="AA72" s="169"/>
      <c r="AC72" s="169"/>
      <c r="AE72" s="169"/>
      <c r="AF72" s="169"/>
    </row>
    <row r="73" spans="1:32" s="168" customFormat="1" ht="68.25" x14ac:dyDescent="0.25">
      <c r="A73" s="171" t="s">
        <v>775</v>
      </c>
      <c r="B73" s="296" t="s">
        <v>486</v>
      </c>
      <c r="C73" s="296"/>
      <c r="D73" s="296"/>
      <c r="E73" s="186" t="s">
        <v>310</v>
      </c>
      <c r="F73" s="187">
        <v>1</v>
      </c>
      <c r="U73" s="170"/>
      <c r="V73" s="169" t="s">
        <v>486</v>
      </c>
      <c r="AA73" s="169"/>
      <c r="AC73" s="169"/>
      <c r="AE73" s="169"/>
      <c r="AF73" s="169"/>
    </row>
    <row r="74" spans="1:32" s="168" customFormat="1" ht="15" x14ac:dyDescent="0.25">
      <c r="A74" s="171" t="s">
        <v>490</v>
      </c>
      <c r="B74" s="296" t="s">
        <v>487</v>
      </c>
      <c r="C74" s="296"/>
      <c r="D74" s="296"/>
      <c r="E74" s="186" t="s">
        <v>447</v>
      </c>
      <c r="F74" s="187">
        <v>1</v>
      </c>
      <c r="U74" s="170"/>
      <c r="V74" s="169" t="s">
        <v>487</v>
      </c>
      <c r="AA74" s="169"/>
      <c r="AC74" s="169"/>
      <c r="AE74" s="169"/>
      <c r="AF74" s="169"/>
    </row>
    <row r="75" spans="1:32" s="168" customFormat="1" ht="23.25" x14ac:dyDescent="0.25">
      <c r="A75" s="171" t="s">
        <v>495</v>
      </c>
      <c r="B75" s="296" t="s">
        <v>488</v>
      </c>
      <c r="C75" s="296"/>
      <c r="D75" s="296"/>
      <c r="E75" s="186" t="s">
        <v>310</v>
      </c>
      <c r="F75" s="187">
        <v>1</v>
      </c>
      <c r="U75" s="170"/>
      <c r="V75" s="169" t="s">
        <v>488</v>
      </c>
      <c r="AA75" s="169"/>
      <c r="AC75" s="169"/>
      <c r="AE75" s="169"/>
      <c r="AF75" s="169"/>
    </row>
    <row r="76" spans="1:32" s="168" customFormat="1" ht="23.25" x14ac:dyDescent="0.25">
      <c r="A76" s="171" t="s">
        <v>774</v>
      </c>
      <c r="B76" s="296" t="s">
        <v>489</v>
      </c>
      <c r="C76" s="296"/>
      <c r="D76" s="296"/>
      <c r="E76" s="186" t="s">
        <v>169</v>
      </c>
      <c r="F76" s="188">
        <v>103.5</v>
      </c>
      <c r="U76" s="170"/>
      <c r="V76" s="169" t="s">
        <v>489</v>
      </c>
      <c r="AA76" s="169"/>
      <c r="AC76" s="169"/>
      <c r="AE76" s="169"/>
      <c r="AF76" s="169"/>
    </row>
    <row r="77" spans="1:32" s="168" customFormat="1" ht="23.25" x14ac:dyDescent="0.25">
      <c r="A77" s="171" t="s">
        <v>773</v>
      </c>
      <c r="B77" s="296" t="s">
        <v>738</v>
      </c>
      <c r="C77" s="296"/>
      <c r="D77" s="296"/>
      <c r="E77" s="186" t="s">
        <v>310</v>
      </c>
      <c r="F77" s="187">
        <v>4</v>
      </c>
      <c r="U77" s="170"/>
      <c r="V77" s="169" t="s">
        <v>738</v>
      </c>
      <c r="AA77" s="169"/>
      <c r="AC77" s="169"/>
      <c r="AE77" s="169"/>
      <c r="AF77" s="169"/>
    </row>
    <row r="78" spans="1:32" s="168" customFormat="1" ht="45.75" x14ac:dyDescent="0.25">
      <c r="A78" s="171" t="s">
        <v>772</v>
      </c>
      <c r="B78" s="296" t="s">
        <v>491</v>
      </c>
      <c r="C78" s="296"/>
      <c r="D78" s="296"/>
      <c r="E78" s="186" t="s">
        <v>314</v>
      </c>
      <c r="F78" s="187">
        <v>135</v>
      </c>
      <c r="U78" s="170"/>
      <c r="V78" s="169" t="s">
        <v>491</v>
      </c>
      <c r="AA78" s="169"/>
      <c r="AC78" s="169"/>
      <c r="AE78" s="169"/>
      <c r="AF78" s="169"/>
    </row>
    <row r="79" spans="1:32" s="168" customFormat="1" ht="45.75" x14ac:dyDescent="0.25">
      <c r="A79" s="171" t="s">
        <v>771</v>
      </c>
      <c r="B79" s="296" t="s">
        <v>492</v>
      </c>
      <c r="C79" s="296"/>
      <c r="D79" s="296"/>
      <c r="E79" s="186" t="s">
        <v>314</v>
      </c>
      <c r="F79" s="187">
        <v>145</v>
      </c>
      <c r="U79" s="170"/>
      <c r="V79" s="169" t="s">
        <v>492</v>
      </c>
      <c r="AA79" s="169"/>
      <c r="AC79" s="169"/>
      <c r="AE79" s="169"/>
      <c r="AF79" s="169"/>
    </row>
    <row r="80" spans="1:32" s="168" customFormat="1" ht="34.5" x14ac:dyDescent="0.25">
      <c r="A80" s="171" t="s">
        <v>770</v>
      </c>
      <c r="B80" s="296" t="s">
        <v>493</v>
      </c>
      <c r="C80" s="296"/>
      <c r="D80" s="296"/>
      <c r="E80" s="186" t="s">
        <v>314</v>
      </c>
      <c r="F80" s="190">
        <v>162.80000000000001</v>
      </c>
      <c r="U80" s="170"/>
      <c r="V80" s="169" t="s">
        <v>493</v>
      </c>
      <c r="AA80" s="169"/>
      <c r="AC80" s="169"/>
      <c r="AE80" s="169"/>
      <c r="AF80" s="169"/>
    </row>
    <row r="81" spans="1:32" s="168" customFormat="1" ht="34.5" x14ac:dyDescent="0.25">
      <c r="A81" s="171" t="s">
        <v>769</v>
      </c>
      <c r="B81" s="296" t="s">
        <v>494</v>
      </c>
      <c r="C81" s="296"/>
      <c r="D81" s="296"/>
      <c r="E81" s="186" t="s">
        <v>314</v>
      </c>
      <c r="F81" s="190">
        <v>162.80000000000001</v>
      </c>
      <c r="U81" s="170"/>
      <c r="V81" s="169" t="s">
        <v>494</v>
      </c>
      <c r="AA81" s="169"/>
      <c r="AC81" s="169"/>
      <c r="AE81" s="169"/>
      <c r="AF81" s="169"/>
    </row>
    <row r="82" spans="1:32" s="168" customFormat="1" ht="23.25" x14ac:dyDescent="0.25">
      <c r="A82" s="171" t="s">
        <v>768</v>
      </c>
      <c r="B82" s="296" t="s">
        <v>496</v>
      </c>
      <c r="C82" s="296"/>
      <c r="D82" s="296"/>
      <c r="E82" s="186" t="s">
        <v>497</v>
      </c>
      <c r="F82" s="189">
        <v>0.15</v>
      </c>
      <c r="U82" s="170"/>
      <c r="V82" s="169" t="s">
        <v>496</v>
      </c>
      <c r="AA82" s="169"/>
      <c r="AC82" s="169"/>
      <c r="AE82" s="169"/>
      <c r="AF82" s="169"/>
    </row>
    <row r="83" spans="1:32" s="168" customFormat="1" ht="45.75" x14ac:dyDescent="0.25">
      <c r="A83" s="171" t="s">
        <v>767</v>
      </c>
      <c r="B83" s="296" t="s">
        <v>498</v>
      </c>
      <c r="C83" s="296"/>
      <c r="D83" s="296"/>
      <c r="E83" s="186" t="s">
        <v>314</v>
      </c>
      <c r="F83" s="187">
        <v>10</v>
      </c>
      <c r="U83" s="170"/>
      <c r="V83" s="169" t="s">
        <v>498</v>
      </c>
      <c r="AA83" s="169"/>
      <c r="AC83" s="169"/>
      <c r="AE83" s="169"/>
      <c r="AF83" s="169"/>
    </row>
  </sheetData>
  <autoFilter ref="A15:F83">
    <filterColumn colId="1" showButton="0"/>
    <filterColumn colId="2" showButton="0"/>
  </autoFilter>
  <mergeCells count="74">
    <mergeCell ref="B34:D34"/>
    <mergeCell ref="B32:D32"/>
    <mergeCell ref="B24:D24"/>
    <mergeCell ref="A1:F1"/>
    <mergeCell ref="B3:E3"/>
    <mergeCell ref="B4:E4"/>
    <mergeCell ref="A7:F7"/>
    <mergeCell ref="F15:F17"/>
    <mergeCell ref="A19:F19"/>
    <mergeCell ref="B18:D18"/>
    <mergeCell ref="A15:A17"/>
    <mergeCell ref="B15:D17"/>
    <mergeCell ref="E15:E17"/>
    <mergeCell ref="B22:D22"/>
    <mergeCell ref="B21:D21"/>
    <mergeCell ref="B20:D20"/>
    <mergeCell ref="B25:D25"/>
    <mergeCell ref="B23:D23"/>
    <mergeCell ref="B41:D41"/>
    <mergeCell ref="B40:D40"/>
    <mergeCell ref="B38:D38"/>
    <mergeCell ref="B39:D39"/>
    <mergeCell ref="B37:D37"/>
    <mergeCell ref="B31:D31"/>
    <mergeCell ref="B30:D30"/>
    <mergeCell ref="B29:D29"/>
    <mergeCell ref="B28:D28"/>
    <mergeCell ref="B26:D26"/>
    <mergeCell ref="B27:D27"/>
    <mergeCell ref="B36:D36"/>
    <mergeCell ref="B35:D35"/>
    <mergeCell ref="B33:D33"/>
    <mergeCell ref="B61:D61"/>
    <mergeCell ref="B59:D59"/>
    <mergeCell ref="B60:D60"/>
    <mergeCell ref="B57:D57"/>
    <mergeCell ref="B58:D58"/>
    <mergeCell ref="B55:D55"/>
    <mergeCell ref="B56:D56"/>
    <mergeCell ref="B54:D54"/>
    <mergeCell ref="B53:D53"/>
    <mergeCell ref="B52:D52"/>
    <mergeCell ref="B51:D51"/>
    <mergeCell ref="B50:D50"/>
    <mergeCell ref="B49:D49"/>
    <mergeCell ref="B43:D43"/>
    <mergeCell ref="B42:D42"/>
    <mergeCell ref="B48:D48"/>
    <mergeCell ref="B47:D47"/>
    <mergeCell ref="B46:D46"/>
    <mergeCell ref="B45:D45"/>
    <mergeCell ref="B44:D44"/>
    <mergeCell ref="B69:D69"/>
    <mergeCell ref="B64:D64"/>
    <mergeCell ref="B63:D63"/>
    <mergeCell ref="B62:D62"/>
    <mergeCell ref="B66:D66"/>
    <mergeCell ref="B65:D65"/>
    <mergeCell ref="B83:D83"/>
    <mergeCell ref="B82:D82"/>
    <mergeCell ref="B81:D81"/>
    <mergeCell ref="B68:D68"/>
    <mergeCell ref="B67:D67"/>
    <mergeCell ref="B80:D80"/>
    <mergeCell ref="B78:D78"/>
    <mergeCell ref="B79:D79"/>
    <mergeCell ref="B77:D77"/>
    <mergeCell ref="B76:D76"/>
    <mergeCell ref="B75:D75"/>
    <mergeCell ref="B74:D74"/>
    <mergeCell ref="B73:D73"/>
    <mergeCell ref="B72:D72"/>
    <mergeCell ref="B71:D71"/>
    <mergeCell ref="B70:D70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4"/>
  <sheetViews>
    <sheetView workbookViewId="0">
      <selection activeCell="A18" sqref="A18:F93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31" width="91.85546875" style="3" hidden="1" customWidth="1"/>
    <col min="32" max="33" width="125" style="3" hidden="1" customWidth="1"/>
    <col min="34" max="36" width="91.85546875" style="3" hidden="1" customWidth="1"/>
    <col min="37" max="16384" width="9.140625" style="2"/>
  </cols>
  <sheetData>
    <row r="1" spans="1:6" s="4" customFormat="1" ht="15" customHeight="1" x14ac:dyDescent="0.25">
      <c r="A1" s="6"/>
      <c r="B1" s="1"/>
      <c r="C1" s="1"/>
      <c r="D1" s="1"/>
      <c r="E1" s="15"/>
      <c r="F1" s="15"/>
    </row>
    <row r="2" spans="1:6" s="4" customFormat="1" ht="18" customHeight="1" x14ac:dyDescent="0.25">
      <c r="A2" s="6"/>
      <c r="B2" s="293"/>
      <c r="C2" s="293"/>
      <c r="D2" s="293"/>
      <c r="E2" s="293"/>
      <c r="F2" s="15"/>
    </row>
    <row r="3" spans="1:6" s="4" customFormat="1" ht="15" x14ac:dyDescent="0.25">
      <c r="A3" s="6"/>
      <c r="B3" s="292"/>
      <c r="C3" s="292"/>
      <c r="D3" s="292"/>
      <c r="E3" s="292"/>
      <c r="F3" s="16"/>
    </row>
    <row r="4" spans="1:6" s="4" customFormat="1" ht="9.75" customHeight="1" x14ac:dyDescent="0.25">
      <c r="A4" s="6"/>
      <c r="B4" s="6"/>
      <c r="C4" s="18"/>
      <c r="D4" s="18"/>
      <c r="E4" s="18"/>
      <c r="F4" s="18"/>
    </row>
    <row r="5" spans="1:6" s="4" customFormat="1" ht="15" x14ac:dyDescent="0.25">
      <c r="A5" s="19"/>
      <c r="B5" s="6"/>
      <c r="C5" s="6"/>
      <c r="D5" s="1"/>
      <c r="E5" s="23"/>
      <c r="F5" s="23"/>
    </row>
    <row r="6" spans="1:6" s="4" customFormat="1" ht="9.75" customHeight="1" x14ac:dyDescent="0.25">
      <c r="A6" s="6"/>
      <c r="B6" s="24"/>
      <c r="C6" s="148"/>
      <c r="D6" s="148"/>
      <c r="E6" s="148"/>
      <c r="F6" s="148"/>
    </row>
    <row r="7" spans="1:6" s="4" customFormat="1" ht="12.75" customHeight="1" x14ac:dyDescent="0.25">
      <c r="A7" s="282" t="s">
        <v>757</v>
      </c>
      <c r="B7" s="282"/>
      <c r="C7" s="282"/>
      <c r="D7" s="282"/>
      <c r="E7" s="282"/>
      <c r="F7" s="282"/>
    </row>
    <row r="8" spans="1:6" s="4" customFormat="1" ht="12.75" customHeight="1" x14ac:dyDescent="0.25">
      <c r="A8" s="6"/>
      <c r="B8" s="31"/>
      <c r="C8" s="32"/>
      <c r="D8" s="149"/>
    </row>
    <row r="9" spans="1:6" s="4" customFormat="1" ht="12.75" customHeight="1" x14ac:dyDescent="0.25">
      <c r="A9" s="6"/>
      <c r="B9" s="31"/>
      <c r="C9" s="32"/>
      <c r="D9" s="149"/>
      <c r="F9" s="24"/>
    </row>
    <row r="10" spans="1:6" s="4" customFormat="1" ht="12.75" customHeight="1" x14ac:dyDescent="0.25">
      <c r="A10" s="6"/>
      <c r="B10" s="31"/>
      <c r="C10" s="32"/>
      <c r="D10" s="149"/>
      <c r="F10" s="24"/>
    </row>
    <row r="11" spans="1:6" s="4" customFormat="1" ht="12.75" customHeight="1" x14ac:dyDescent="0.25">
      <c r="A11" s="6"/>
      <c r="B11" s="31"/>
      <c r="C11" s="32"/>
      <c r="D11" s="149"/>
      <c r="F11" s="24"/>
    </row>
    <row r="12" spans="1:6" s="4" customFormat="1" ht="12.75" customHeight="1" x14ac:dyDescent="0.25">
      <c r="A12" s="6"/>
      <c r="B12" s="31"/>
      <c r="C12" s="32"/>
      <c r="D12" s="149"/>
      <c r="F12" s="24"/>
    </row>
    <row r="13" spans="1:6" s="4" customFormat="1" ht="9.75" customHeight="1" x14ac:dyDescent="0.25">
      <c r="A13" s="36"/>
    </row>
    <row r="14" spans="1:6" s="4" customFormat="1" ht="36" customHeight="1" x14ac:dyDescent="0.25">
      <c r="A14" s="288" t="s">
        <v>38</v>
      </c>
      <c r="B14" s="235" t="s">
        <v>40</v>
      </c>
      <c r="C14" s="235"/>
      <c r="D14" s="235"/>
      <c r="E14" s="235" t="s">
        <v>41</v>
      </c>
      <c r="F14" s="289" t="s">
        <v>765</v>
      </c>
    </row>
    <row r="15" spans="1:6" s="4" customFormat="1" ht="11.25" customHeight="1" x14ac:dyDescent="0.25">
      <c r="A15" s="231"/>
      <c r="B15" s="232"/>
      <c r="C15" s="232"/>
      <c r="D15" s="232"/>
      <c r="E15" s="232"/>
      <c r="F15" s="234"/>
    </row>
    <row r="16" spans="1:6" s="4" customFormat="1" ht="34.5" customHeight="1" x14ac:dyDescent="0.25">
      <c r="A16" s="231"/>
      <c r="B16" s="232"/>
      <c r="C16" s="232"/>
      <c r="D16" s="232"/>
      <c r="E16" s="232"/>
      <c r="F16" s="235"/>
    </row>
    <row r="17" spans="1:31" s="4" customFormat="1" ht="15" x14ac:dyDescent="0.25">
      <c r="A17" s="38">
        <v>1</v>
      </c>
      <c r="B17" s="236">
        <v>3</v>
      </c>
      <c r="C17" s="236"/>
      <c r="D17" s="236"/>
      <c r="E17" s="39">
        <v>4</v>
      </c>
      <c r="F17" s="39">
        <v>7</v>
      </c>
      <c r="G17" s="40"/>
      <c r="H17" s="40"/>
      <c r="I17" s="40"/>
    </row>
    <row r="18" spans="1:31" s="4" customFormat="1" ht="15" x14ac:dyDescent="0.25">
      <c r="A18" s="290" t="s">
        <v>766</v>
      </c>
      <c r="B18" s="291"/>
      <c r="C18" s="291"/>
      <c r="D18" s="291"/>
      <c r="E18" s="291"/>
      <c r="F18" s="291"/>
      <c r="G18" s="40"/>
      <c r="H18" s="40"/>
      <c r="I18" s="40"/>
    </row>
    <row r="19" spans="1:31" s="4" customFormat="1" ht="23.25" x14ac:dyDescent="0.25">
      <c r="A19" s="42" t="s">
        <v>500</v>
      </c>
      <c r="B19" s="283" t="s">
        <v>501</v>
      </c>
      <c r="C19" s="283"/>
      <c r="D19" s="283"/>
      <c r="E19" s="155" t="s">
        <v>74</v>
      </c>
      <c r="F19" s="157">
        <v>0.02</v>
      </c>
      <c r="U19" s="41"/>
      <c r="V19" s="49" t="s">
        <v>501</v>
      </c>
      <c r="AA19" s="49"/>
    </row>
    <row r="20" spans="1:31" s="4" customFormat="1" ht="22.5" x14ac:dyDescent="0.25">
      <c r="A20" s="42" t="s">
        <v>502</v>
      </c>
      <c r="B20" s="283" t="s">
        <v>503</v>
      </c>
      <c r="C20" s="283"/>
      <c r="D20" s="283"/>
      <c r="E20" s="155" t="s">
        <v>310</v>
      </c>
      <c r="F20" s="161">
        <v>1</v>
      </c>
      <c r="U20" s="41"/>
      <c r="V20" s="49" t="s">
        <v>503</v>
      </c>
      <c r="AA20" s="49"/>
    </row>
    <row r="21" spans="1:31" s="4" customFormat="1" ht="23.25" x14ac:dyDescent="0.25">
      <c r="A21" s="42" t="s">
        <v>87</v>
      </c>
      <c r="B21" s="283" t="s">
        <v>504</v>
      </c>
      <c r="C21" s="283"/>
      <c r="D21" s="283"/>
      <c r="E21" s="155" t="s">
        <v>497</v>
      </c>
      <c r="F21" s="159">
        <v>6.5000000000000002E-2</v>
      </c>
      <c r="U21" s="41"/>
      <c r="V21" s="49" t="s">
        <v>504</v>
      </c>
      <c r="AA21" s="49"/>
    </row>
    <row r="22" spans="1:31" s="4" customFormat="1" ht="23.25" x14ac:dyDescent="0.25">
      <c r="A22" s="42" t="s">
        <v>99</v>
      </c>
      <c r="B22" s="283" t="s">
        <v>505</v>
      </c>
      <c r="C22" s="283"/>
      <c r="D22" s="283"/>
      <c r="E22" s="155" t="s">
        <v>74</v>
      </c>
      <c r="F22" s="157">
        <v>0.03</v>
      </c>
      <c r="U22" s="41"/>
      <c r="V22" s="49" t="s">
        <v>505</v>
      </c>
      <c r="AA22" s="49"/>
    </row>
    <row r="23" spans="1:31" s="4" customFormat="1" ht="34.5" x14ac:dyDescent="0.25">
      <c r="A23" s="42" t="s">
        <v>114</v>
      </c>
      <c r="B23" s="283" t="s">
        <v>506</v>
      </c>
      <c r="C23" s="283"/>
      <c r="D23" s="283"/>
      <c r="E23" s="155" t="s">
        <v>310</v>
      </c>
      <c r="F23" s="161">
        <v>1</v>
      </c>
      <c r="U23" s="41"/>
      <c r="V23" s="49" t="s">
        <v>506</v>
      </c>
      <c r="AA23" s="49"/>
    </row>
    <row r="24" spans="1:31" s="4" customFormat="1" ht="23.25" x14ac:dyDescent="0.25">
      <c r="A24" s="42" t="s">
        <v>126</v>
      </c>
      <c r="B24" s="283" t="s">
        <v>507</v>
      </c>
      <c r="C24" s="283"/>
      <c r="D24" s="283"/>
      <c r="E24" s="155" t="s">
        <v>314</v>
      </c>
      <c r="F24" s="158">
        <v>25.5</v>
      </c>
      <c r="U24" s="41"/>
      <c r="V24" s="49" t="s">
        <v>507</v>
      </c>
      <c r="AA24" s="49"/>
    </row>
    <row r="25" spans="1:31" s="4" customFormat="1" ht="23.25" x14ac:dyDescent="0.25">
      <c r="A25" s="42" t="s">
        <v>144</v>
      </c>
      <c r="B25" s="283" t="s">
        <v>508</v>
      </c>
      <c r="C25" s="283"/>
      <c r="D25" s="283"/>
      <c r="E25" s="155" t="s">
        <v>310</v>
      </c>
      <c r="F25" s="161">
        <v>7</v>
      </c>
      <c r="U25" s="41"/>
      <c r="V25" s="49" t="s">
        <v>508</v>
      </c>
      <c r="AA25" s="49"/>
      <c r="AC25" s="49"/>
      <c r="AE25" s="49"/>
    </row>
    <row r="26" spans="1:31" s="4" customFormat="1" ht="23.25" x14ac:dyDescent="0.25">
      <c r="A26" s="42" t="s">
        <v>157</v>
      </c>
      <c r="B26" s="283" t="s">
        <v>509</v>
      </c>
      <c r="C26" s="283"/>
      <c r="D26" s="283"/>
      <c r="E26" s="155" t="s">
        <v>74</v>
      </c>
      <c r="F26" s="157">
        <v>0.23</v>
      </c>
      <c r="U26" s="41"/>
      <c r="V26" s="49" t="s">
        <v>509</v>
      </c>
      <c r="AA26" s="49"/>
      <c r="AC26" s="49"/>
      <c r="AE26" s="49"/>
    </row>
    <row r="27" spans="1:31" s="4" customFormat="1" ht="15" x14ac:dyDescent="0.25">
      <c r="A27" s="42" t="s">
        <v>166</v>
      </c>
      <c r="B27" s="283" t="s">
        <v>510</v>
      </c>
      <c r="C27" s="283"/>
      <c r="D27" s="283"/>
      <c r="E27" s="155" t="s">
        <v>314</v>
      </c>
      <c r="F27" s="156">
        <v>316.2</v>
      </c>
      <c r="U27" s="41"/>
      <c r="V27" s="49" t="s">
        <v>510</v>
      </c>
      <c r="AA27" s="49"/>
      <c r="AC27" s="49"/>
      <c r="AE27" s="49"/>
    </row>
    <row r="28" spans="1:31" s="4" customFormat="1" ht="34.5" x14ac:dyDescent="0.25">
      <c r="A28" s="42" t="s">
        <v>174</v>
      </c>
      <c r="B28" s="283" t="s">
        <v>511</v>
      </c>
      <c r="C28" s="283"/>
      <c r="D28" s="283"/>
      <c r="E28" s="155" t="s">
        <v>310</v>
      </c>
      <c r="F28" s="161">
        <v>3</v>
      </c>
      <c r="U28" s="41"/>
      <c r="V28" s="49" t="s">
        <v>511</v>
      </c>
      <c r="AA28" s="49"/>
      <c r="AC28" s="49"/>
      <c r="AE28" s="49"/>
    </row>
    <row r="29" spans="1:31" s="4" customFormat="1" ht="45.75" x14ac:dyDescent="0.25">
      <c r="A29" s="42" t="s">
        <v>512</v>
      </c>
      <c r="B29" s="283" t="s">
        <v>513</v>
      </c>
      <c r="C29" s="283"/>
      <c r="D29" s="283"/>
      <c r="E29" s="155" t="s">
        <v>310</v>
      </c>
      <c r="F29" s="161">
        <v>1</v>
      </c>
      <c r="U29" s="41"/>
      <c r="V29" s="49" t="s">
        <v>513</v>
      </c>
      <c r="AA29" s="49"/>
      <c r="AC29" s="49"/>
      <c r="AE29" s="49"/>
    </row>
    <row r="30" spans="1:31" s="4" customFormat="1" ht="45.75" x14ac:dyDescent="0.25">
      <c r="A30" s="42" t="s">
        <v>219</v>
      </c>
      <c r="B30" s="283" t="s">
        <v>514</v>
      </c>
      <c r="C30" s="283"/>
      <c r="D30" s="283"/>
      <c r="E30" s="155" t="s">
        <v>314</v>
      </c>
      <c r="F30" s="157">
        <f>313.14+153</f>
        <v>466.14</v>
      </c>
      <c r="U30" s="41"/>
      <c r="V30" s="49" t="s">
        <v>514</v>
      </c>
      <c r="AA30" s="49"/>
      <c r="AC30" s="49"/>
      <c r="AE30" s="49"/>
    </row>
    <row r="31" spans="1:31" s="4" customFormat="1" ht="23.25" x14ac:dyDescent="0.25">
      <c r="A31" s="42" t="s">
        <v>232</v>
      </c>
      <c r="B31" s="283" t="s">
        <v>515</v>
      </c>
      <c r="C31" s="283"/>
      <c r="D31" s="283"/>
      <c r="E31" s="155" t="s">
        <v>314</v>
      </c>
      <c r="F31" s="157">
        <v>3.06</v>
      </c>
      <c r="U31" s="41"/>
      <c r="V31" s="49" t="s">
        <v>515</v>
      </c>
      <c r="AA31" s="49"/>
      <c r="AC31" s="49"/>
      <c r="AE31" s="49"/>
    </row>
    <row r="32" spans="1:31" s="4" customFormat="1" ht="23.25" x14ac:dyDescent="0.25">
      <c r="A32" s="42" t="s">
        <v>249</v>
      </c>
      <c r="B32" s="283" t="s">
        <v>516</v>
      </c>
      <c r="C32" s="283"/>
      <c r="D32" s="283"/>
      <c r="E32" s="155" t="s">
        <v>310</v>
      </c>
      <c r="F32" s="161">
        <v>1</v>
      </c>
      <c r="U32" s="41"/>
      <c r="V32" s="49" t="s">
        <v>516</v>
      </c>
      <c r="AA32" s="49"/>
      <c r="AC32" s="49"/>
      <c r="AE32" s="49"/>
    </row>
    <row r="33" spans="1:31" s="4" customFormat="1" ht="23.25" x14ac:dyDescent="0.25">
      <c r="A33" s="42" t="s">
        <v>254</v>
      </c>
      <c r="B33" s="283" t="s">
        <v>517</v>
      </c>
      <c r="C33" s="283"/>
      <c r="D33" s="283"/>
      <c r="E33" s="155" t="s">
        <v>310</v>
      </c>
      <c r="F33" s="161">
        <v>1</v>
      </c>
      <c r="U33" s="41"/>
      <c r="V33" s="49" t="s">
        <v>517</v>
      </c>
      <c r="AA33" s="49"/>
      <c r="AC33" s="49"/>
      <c r="AE33" s="49"/>
    </row>
    <row r="34" spans="1:31" s="4" customFormat="1" ht="34.5" x14ac:dyDescent="0.25">
      <c r="A34" s="42" t="s">
        <v>518</v>
      </c>
      <c r="B34" s="283" t="s">
        <v>519</v>
      </c>
      <c r="C34" s="283"/>
      <c r="D34" s="283"/>
      <c r="E34" s="155" t="s">
        <v>310</v>
      </c>
      <c r="F34" s="161">
        <v>11</v>
      </c>
      <c r="U34" s="41"/>
      <c r="V34" s="49" t="s">
        <v>519</v>
      </c>
      <c r="AA34" s="49"/>
      <c r="AC34" s="49"/>
      <c r="AE34" s="49"/>
    </row>
    <row r="35" spans="1:31" s="4" customFormat="1" ht="34.5" x14ac:dyDescent="0.25">
      <c r="A35" s="42" t="s">
        <v>295</v>
      </c>
      <c r="B35" s="283" t="s">
        <v>520</v>
      </c>
      <c r="C35" s="283"/>
      <c r="D35" s="283"/>
      <c r="E35" s="155" t="s">
        <v>310</v>
      </c>
      <c r="F35" s="161">
        <v>9</v>
      </c>
      <c r="U35" s="41"/>
      <c r="V35" s="49" t="s">
        <v>520</v>
      </c>
      <c r="AA35" s="49"/>
      <c r="AC35" s="49"/>
      <c r="AE35" s="49"/>
    </row>
    <row r="36" spans="1:31" s="4" customFormat="1" ht="34.5" x14ac:dyDescent="0.25">
      <c r="A36" s="42" t="s">
        <v>297</v>
      </c>
      <c r="B36" s="283" t="s">
        <v>521</v>
      </c>
      <c r="C36" s="283"/>
      <c r="D36" s="283"/>
      <c r="E36" s="155" t="s">
        <v>310</v>
      </c>
      <c r="F36" s="161">
        <v>1</v>
      </c>
      <c r="U36" s="41"/>
      <c r="V36" s="49" t="s">
        <v>521</v>
      </c>
      <c r="AA36" s="49"/>
      <c r="AC36" s="49"/>
      <c r="AE36" s="49"/>
    </row>
    <row r="37" spans="1:31" s="4" customFormat="1" ht="23.25" x14ac:dyDescent="0.25">
      <c r="A37" s="42" t="s">
        <v>299</v>
      </c>
      <c r="B37" s="283" t="s">
        <v>522</v>
      </c>
      <c r="C37" s="283"/>
      <c r="D37" s="283"/>
      <c r="E37" s="155" t="s">
        <v>310</v>
      </c>
      <c r="F37" s="161">
        <v>1</v>
      </c>
      <c r="U37" s="41"/>
      <c r="V37" s="49" t="s">
        <v>522</v>
      </c>
      <c r="AA37" s="49"/>
      <c r="AC37" s="49"/>
      <c r="AE37" s="49"/>
    </row>
    <row r="38" spans="1:31" s="4" customFormat="1" ht="34.5" x14ac:dyDescent="0.25">
      <c r="A38" s="42" t="s">
        <v>301</v>
      </c>
      <c r="B38" s="283" t="s">
        <v>523</v>
      </c>
      <c r="C38" s="283"/>
      <c r="D38" s="283"/>
      <c r="E38" s="155" t="s">
        <v>310</v>
      </c>
      <c r="F38" s="161">
        <v>1</v>
      </c>
      <c r="U38" s="41"/>
      <c r="V38" s="49" t="s">
        <v>523</v>
      </c>
      <c r="AA38" s="49"/>
      <c r="AC38" s="49"/>
      <c r="AE38" s="49"/>
    </row>
    <row r="39" spans="1:31" s="4" customFormat="1" ht="16.5" customHeight="1" x14ac:dyDescent="0.25">
      <c r="A39" s="42" t="s">
        <v>303</v>
      </c>
      <c r="B39" s="283" t="s">
        <v>524</v>
      </c>
      <c r="C39" s="283"/>
      <c r="D39" s="283"/>
      <c r="E39" s="155" t="s">
        <v>310</v>
      </c>
      <c r="F39" s="161">
        <f>39+12</f>
        <v>51</v>
      </c>
      <c r="U39" s="41"/>
      <c r="V39" s="49" t="s">
        <v>524</v>
      </c>
      <c r="AA39" s="49"/>
      <c r="AC39" s="49"/>
      <c r="AE39" s="49"/>
    </row>
    <row r="40" spans="1:31" s="4" customFormat="1" ht="16.5" customHeight="1" x14ac:dyDescent="0.25">
      <c r="A40" s="42" t="s">
        <v>304</v>
      </c>
      <c r="B40" s="283" t="s">
        <v>525</v>
      </c>
      <c r="C40" s="283"/>
      <c r="D40" s="283"/>
      <c r="E40" s="155" t="s">
        <v>310</v>
      </c>
      <c r="F40" s="161">
        <v>34</v>
      </c>
      <c r="U40" s="41"/>
      <c r="V40" s="49" t="s">
        <v>525</v>
      </c>
      <c r="AA40" s="49"/>
      <c r="AC40" s="49"/>
      <c r="AE40" s="49"/>
    </row>
    <row r="41" spans="1:31" s="4" customFormat="1" ht="23.25" x14ac:dyDescent="0.25">
      <c r="A41" s="42" t="s">
        <v>306</v>
      </c>
      <c r="B41" s="283" t="s">
        <v>526</v>
      </c>
      <c r="C41" s="283"/>
      <c r="D41" s="283"/>
      <c r="E41" s="155" t="s">
        <v>74</v>
      </c>
      <c r="F41" s="157">
        <v>0.67</v>
      </c>
      <c r="U41" s="41"/>
      <c r="V41" s="49" t="s">
        <v>526</v>
      </c>
      <c r="AA41" s="49"/>
      <c r="AC41" s="49"/>
      <c r="AE41" s="49"/>
    </row>
    <row r="42" spans="1:31" s="4" customFormat="1" ht="45.75" x14ac:dyDescent="0.25">
      <c r="A42" s="42" t="s">
        <v>308</v>
      </c>
      <c r="B42" s="283" t="s">
        <v>527</v>
      </c>
      <c r="C42" s="283"/>
      <c r="D42" s="283"/>
      <c r="E42" s="155" t="s">
        <v>310</v>
      </c>
      <c r="F42" s="161">
        <v>6</v>
      </c>
      <c r="U42" s="41"/>
      <c r="V42" s="49" t="s">
        <v>527</v>
      </c>
      <c r="AA42" s="49"/>
      <c r="AC42" s="49"/>
      <c r="AE42" s="49"/>
    </row>
    <row r="43" spans="1:31" s="4" customFormat="1" ht="23.25" x14ac:dyDescent="0.25">
      <c r="A43" s="42" t="s">
        <v>311</v>
      </c>
      <c r="B43" s="283" t="s">
        <v>528</v>
      </c>
      <c r="C43" s="283"/>
      <c r="D43" s="283"/>
      <c r="E43" s="155" t="s">
        <v>310</v>
      </c>
      <c r="F43" s="161">
        <v>6</v>
      </c>
      <c r="U43" s="41"/>
      <c r="V43" s="49" t="s">
        <v>528</v>
      </c>
      <c r="AA43" s="49"/>
      <c r="AC43" s="49"/>
      <c r="AE43" s="49"/>
    </row>
    <row r="44" spans="1:31" s="4" customFormat="1" ht="23.25" x14ac:dyDescent="0.25">
      <c r="A44" s="42" t="s">
        <v>315</v>
      </c>
      <c r="B44" s="283" t="s">
        <v>529</v>
      </c>
      <c r="C44" s="283"/>
      <c r="D44" s="283"/>
      <c r="E44" s="155" t="s">
        <v>310</v>
      </c>
      <c r="F44" s="161">
        <v>1</v>
      </c>
      <c r="U44" s="41"/>
      <c r="V44" s="49" t="s">
        <v>529</v>
      </c>
      <c r="AA44" s="49"/>
      <c r="AC44" s="49"/>
      <c r="AE44" s="49"/>
    </row>
    <row r="45" spans="1:31" s="4" customFormat="1" ht="23.25" x14ac:dyDescent="0.25">
      <c r="A45" s="42" t="s">
        <v>317</v>
      </c>
      <c r="B45" s="283" t="s">
        <v>530</v>
      </c>
      <c r="C45" s="283"/>
      <c r="D45" s="283"/>
      <c r="E45" s="155" t="s">
        <v>310</v>
      </c>
      <c r="F45" s="161">
        <v>1</v>
      </c>
      <c r="U45" s="41"/>
      <c r="V45" s="49" t="s">
        <v>530</v>
      </c>
      <c r="AA45" s="49"/>
      <c r="AC45" s="49"/>
      <c r="AE45" s="49"/>
    </row>
    <row r="46" spans="1:31" s="4" customFormat="1" ht="23.25" x14ac:dyDescent="0.25">
      <c r="A46" s="42" t="s">
        <v>321</v>
      </c>
      <c r="B46" s="283" t="s">
        <v>531</v>
      </c>
      <c r="C46" s="283"/>
      <c r="D46" s="283"/>
      <c r="E46" s="155" t="s">
        <v>310</v>
      </c>
      <c r="F46" s="161">
        <v>8</v>
      </c>
      <c r="U46" s="41"/>
      <c r="V46" s="49" t="s">
        <v>531</v>
      </c>
      <c r="AA46" s="49"/>
      <c r="AC46" s="49"/>
      <c r="AE46" s="49"/>
    </row>
    <row r="47" spans="1:31" s="4" customFormat="1" ht="23.25" x14ac:dyDescent="0.25">
      <c r="A47" s="42" t="s">
        <v>322</v>
      </c>
      <c r="B47" s="283" t="s">
        <v>532</v>
      </c>
      <c r="C47" s="283"/>
      <c r="D47" s="283"/>
      <c r="E47" s="155" t="s">
        <v>310</v>
      </c>
      <c r="F47" s="161">
        <v>1</v>
      </c>
      <c r="U47" s="41"/>
      <c r="V47" s="49" t="s">
        <v>532</v>
      </c>
      <c r="AA47" s="49"/>
      <c r="AC47" s="49"/>
      <c r="AE47" s="49"/>
    </row>
    <row r="48" spans="1:31" s="4" customFormat="1" ht="15" x14ac:dyDescent="0.25">
      <c r="A48" s="42" t="s">
        <v>325</v>
      </c>
      <c r="B48" s="283" t="s">
        <v>533</v>
      </c>
      <c r="C48" s="283"/>
      <c r="D48" s="283"/>
      <c r="E48" s="155" t="s">
        <v>310</v>
      </c>
      <c r="F48" s="161">
        <v>4</v>
      </c>
      <c r="U48" s="41"/>
      <c r="V48" s="49" t="s">
        <v>533</v>
      </c>
      <c r="AA48" s="49"/>
      <c r="AC48" s="49"/>
      <c r="AE48" s="49"/>
    </row>
    <row r="49" spans="1:31" s="4" customFormat="1" ht="23.25" x14ac:dyDescent="0.25">
      <c r="A49" s="42" t="s">
        <v>329</v>
      </c>
      <c r="B49" s="283" t="s">
        <v>534</v>
      </c>
      <c r="C49" s="283"/>
      <c r="D49" s="283"/>
      <c r="E49" s="155" t="s">
        <v>310</v>
      </c>
      <c r="F49" s="161">
        <v>8</v>
      </c>
      <c r="U49" s="41"/>
      <c r="V49" s="49" t="s">
        <v>534</v>
      </c>
      <c r="AA49" s="49"/>
      <c r="AC49" s="49"/>
      <c r="AE49" s="49"/>
    </row>
    <row r="50" spans="1:31" s="4" customFormat="1" ht="23.25" x14ac:dyDescent="0.25">
      <c r="A50" s="42" t="s">
        <v>331</v>
      </c>
      <c r="B50" s="283" t="s">
        <v>535</v>
      </c>
      <c r="C50" s="283"/>
      <c r="D50" s="283"/>
      <c r="E50" s="155" t="s">
        <v>310</v>
      </c>
      <c r="F50" s="161">
        <v>4</v>
      </c>
      <c r="U50" s="41"/>
      <c r="V50" s="49" t="s">
        <v>535</v>
      </c>
      <c r="AA50" s="49"/>
      <c r="AC50" s="49"/>
      <c r="AE50" s="49"/>
    </row>
    <row r="51" spans="1:31" s="4" customFormat="1" ht="23.25" x14ac:dyDescent="0.25">
      <c r="A51" s="42" t="s">
        <v>536</v>
      </c>
      <c r="B51" s="283" t="s">
        <v>537</v>
      </c>
      <c r="C51" s="283"/>
      <c r="D51" s="283"/>
      <c r="E51" s="155" t="s">
        <v>310</v>
      </c>
      <c r="F51" s="161">
        <v>4</v>
      </c>
      <c r="U51" s="41"/>
      <c r="V51" s="49" t="s">
        <v>537</v>
      </c>
      <c r="AA51" s="49"/>
      <c r="AC51" s="49"/>
      <c r="AE51" s="49"/>
    </row>
    <row r="52" spans="1:31" s="4" customFormat="1" ht="23.25" x14ac:dyDescent="0.25">
      <c r="A52" s="42" t="s">
        <v>538</v>
      </c>
      <c r="B52" s="283" t="s">
        <v>539</v>
      </c>
      <c r="C52" s="283"/>
      <c r="D52" s="283"/>
      <c r="E52" s="155" t="s">
        <v>310</v>
      </c>
      <c r="F52" s="161">
        <v>4</v>
      </c>
      <c r="U52" s="41"/>
      <c r="V52" s="49" t="s">
        <v>539</v>
      </c>
      <c r="AA52" s="49"/>
      <c r="AC52" s="49"/>
      <c r="AE52" s="49"/>
    </row>
    <row r="53" spans="1:31" s="4" customFormat="1" ht="23.25" x14ac:dyDescent="0.25">
      <c r="A53" s="42" t="s">
        <v>332</v>
      </c>
      <c r="B53" s="283" t="s">
        <v>540</v>
      </c>
      <c r="C53" s="283"/>
      <c r="D53" s="283"/>
      <c r="E53" s="155" t="s">
        <v>314</v>
      </c>
      <c r="F53" s="156">
        <v>2193</v>
      </c>
      <c r="U53" s="41"/>
      <c r="V53" s="49" t="s">
        <v>540</v>
      </c>
      <c r="AA53" s="49"/>
      <c r="AC53" s="49"/>
      <c r="AE53" s="49"/>
    </row>
    <row r="54" spans="1:31" s="4" customFormat="1" ht="45.75" x14ac:dyDescent="0.25">
      <c r="A54" s="42" t="s">
        <v>334</v>
      </c>
      <c r="B54" s="283" t="s">
        <v>541</v>
      </c>
      <c r="C54" s="283"/>
      <c r="D54" s="283"/>
      <c r="E54" s="155" t="s">
        <v>314</v>
      </c>
      <c r="F54" s="161">
        <f>2040+1745.22+183.6</f>
        <v>3968.82</v>
      </c>
      <c r="U54" s="41"/>
      <c r="V54" s="49" t="s">
        <v>541</v>
      </c>
      <c r="AA54" s="49"/>
      <c r="AC54" s="49"/>
      <c r="AE54" s="49"/>
    </row>
    <row r="55" spans="1:31" s="4" customFormat="1" ht="34.5" x14ac:dyDescent="0.25">
      <c r="A55" s="42" t="s">
        <v>542</v>
      </c>
      <c r="B55" s="283" t="s">
        <v>543</v>
      </c>
      <c r="C55" s="283"/>
      <c r="D55" s="283"/>
      <c r="E55" s="155" t="s">
        <v>372</v>
      </c>
      <c r="F55" s="161">
        <v>1</v>
      </c>
      <c r="U55" s="41"/>
      <c r="V55" s="49" t="s">
        <v>543</v>
      </c>
      <c r="AA55" s="49"/>
      <c r="AC55" s="49"/>
      <c r="AE55" s="49"/>
    </row>
    <row r="56" spans="1:31" s="4" customFormat="1" ht="45.75" x14ac:dyDescent="0.25">
      <c r="A56" s="42" t="s">
        <v>544</v>
      </c>
      <c r="B56" s="283" t="s">
        <v>545</v>
      </c>
      <c r="C56" s="283"/>
      <c r="D56" s="283"/>
      <c r="E56" s="155" t="s">
        <v>310</v>
      </c>
      <c r="F56" s="161">
        <v>2</v>
      </c>
      <c r="U56" s="41"/>
      <c r="V56" s="49" t="s">
        <v>545</v>
      </c>
      <c r="AA56" s="49"/>
      <c r="AC56" s="49"/>
      <c r="AE56" s="49"/>
    </row>
    <row r="57" spans="1:31" s="4" customFormat="1" ht="23.25" x14ac:dyDescent="0.25">
      <c r="A57" s="42" t="s">
        <v>340</v>
      </c>
      <c r="B57" s="283" t="s">
        <v>546</v>
      </c>
      <c r="C57" s="283"/>
      <c r="D57" s="283"/>
      <c r="E57" s="155" t="s">
        <v>314</v>
      </c>
      <c r="F57" s="160">
        <v>1.02</v>
      </c>
      <c r="U57" s="41"/>
      <c r="V57" s="49" t="s">
        <v>546</v>
      </c>
      <c r="AA57" s="49"/>
      <c r="AC57" s="49"/>
      <c r="AE57" s="49"/>
    </row>
    <row r="58" spans="1:31" s="4" customFormat="1" ht="23.25" x14ac:dyDescent="0.25">
      <c r="A58" s="42" t="s">
        <v>341</v>
      </c>
      <c r="B58" s="283" t="s">
        <v>547</v>
      </c>
      <c r="C58" s="283"/>
      <c r="D58" s="283"/>
      <c r="E58" s="155" t="s">
        <v>310</v>
      </c>
      <c r="F58" s="161">
        <v>1</v>
      </c>
      <c r="U58" s="41"/>
      <c r="V58" s="49" t="s">
        <v>547</v>
      </c>
      <c r="AA58" s="49"/>
      <c r="AC58" s="49"/>
      <c r="AE58" s="49"/>
    </row>
    <row r="59" spans="1:31" s="4" customFormat="1" ht="34.5" x14ac:dyDescent="0.25">
      <c r="A59" s="42" t="s">
        <v>548</v>
      </c>
      <c r="B59" s="283" t="s">
        <v>549</v>
      </c>
      <c r="C59" s="283"/>
      <c r="D59" s="283"/>
      <c r="E59" s="155" t="s">
        <v>310</v>
      </c>
      <c r="F59" s="161">
        <v>12</v>
      </c>
      <c r="U59" s="41"/>
      <c r="V59" s="49" t="s">
        <v>549</v>
      </c>
      <c r="AA59" s="49"/>
      <c r="AC59" s="49"/>
      <c r="AE59" s="49"/>
    </row>
    <row r="60" spans="1:31" s="4" customFormat="1" ht="23.25" x14ac:dyDescent="0.25">
      <c r="A60" s="42" t="s">
        <v>343</v>
      </c>
      <c r="B60" s="283" t="s">
        <v>550</v>
      </c>
      <c r="C60" s="283"/>
      <c r="D60" s="283"/>
      <c r="E60" s="155" t="s">
        <v>310</v>
      </c>
      <c r="F60" s="161">
        <v>1</v>
      </c>
      <c r="U60" s="41"/>
      <c r="V60" s="49" t="s">
        <v>550</v>
      </c>
      <c r="AA60" s="49"/>
      <c r="AC60" s="49"/>
      <c r="AE60" s="49"/>
    </row>
    <row r="61" spans="1:31" s="4" customFormat="1" ht="21" customHeight="1" x14ac:dyDescent="0.25">
      <c r="A61" s="42" t="s">
        <v>345</v>
      </c>
      <c r="B61" s="283" t="s">
        <v>551</v>
      </c>
      <c r="C61" s="283"/>
      <c r="D61" s="283"/>
      <c r="E61" s="155" t="s">
        <v>310</v>
      </c>
      <c r="F61" s="161">
        <v>12</v>
      </c>
      <c r="U61" s="41"/>
      <c r="V61" s="49" t="s">
        <v>551</v>
      </c>
      <c r="AA61" s="49"/>
      <c r="AC61" s="49"/>
      <c r="AE61" s="49"/>
    </row>
    <row r="62" spans="1:31" s="4" customFormat="1" ht="17.25" customHeight="1" x14ac:dyDescent="0.25">
      <c r="A62" s="42" t="s">
        <v>552</v>
      </c>
      <c r="B62" s="283" t="s">
        <v>553</v>
      </c>
      <c r="C62" s="283"/>
      <c r="D62" s="283"/>
      <c r="E62" s="155" t="s">
        <v>310</v>
      </c>
      <c r="F62" s="161">
        <v>1</v>
      </c>
      <c r="U62" s="41"/>
      <c r="V62" s="49" t="s">
        <v>553</v>
      </c>
      <c r="AA62" s="49"/>
      <c r="AC62" s="49"/>
      <c r="AE62" s="49"/>
    </row>
    <row r="63" spans="1:31" s="4" customFormat="1" ht="15" x14ac:dyDescent="0.25">
      <c r="A63" s="42" t="s">
        <v>352</v>
      </c>
      <c r="B63" s="283" t="s">
        <v>554</v>
      </c>
      <c r="C63" s="283"/>
      <c r="D63" s="283"/>
      <c r="E63" s="155" t="s">
        <v>314</v>
      </c>
      <c r="F63" s="161">
        <v>40</v>
      </c>
      <c r="U63" s="41"/>
      <c r="V63" s="49" t="s">
        <v>554</v>
      </c>
      <c r="AA63" s="49"/>
      <c r="AC63" s="49"/>
      <c r="AE63" s="49"/>
    </row>
    <row r="64" spans="1:31" s="4" customFormat="1" ht="23.25" x14ac:dyDescent="0.25">
      <c r="A64" s="42" t="s">
        <v>470</v>
      </c>
      <c r="B64" s="283" t="s">
        <v>555</v>
      </c>
      <c r="C64" s="283"/>
      <c r="D64" s="283"/>
      <c r="E64" s="155" t="s">
        <v>310</v>
      </c>
      <c r="F64" s="161">
        <v>80</v>
      </c>
      <c r="U64" s="41"/>
      <c r="V64" s="49" t="s">
        <v>555</v>
      </c>
      <c r="AA64" s="49"/>
      <c r="AC64" s="49"/>
      <c r="AE64" s="49"/>
    </row>
    <row r="65" spans="1:31" s="4" customFormat="1" ht="34.5" x14ac:dyDescent="0.25">
      <c r="A65" s="42" t="s">
        <v>556</v>
      </c>
      <c r="B65" s="283" t="s">
        <v>557</v>
      </c>
      <c r="C65" s="283"/>
      <c r="D65" s="283"/>
      <c r="E65" s="155" t="s">
        <v>310</v>
      </c>
      <c r="F65" s="161">
        <v>2</v>
      </c>
      <c r="U65" s="41"/>
      <c r="V65" s="49" t="s">
        <v>557</v>
      </c>
      <c r="AA65" s="49"/>
      <c r="AC65" s="49"/>
      <c r="AE65" s="49"/>
    </row>
    <row r="66" spans="1:31" s="4" customFormat="1" ht="23.25" x14ac:dyDescent="0.25">
      <c r="A66" s="42" t="s">
        <v>558</v>
      </c>
      <c r="B66" s="283" t="s">
        <v>559</v>
      </c>
      <c r="C66" s="283"/>
      <c r="D66" s="283"/>
      <c r="E66" s="155" t="s">
        <v>394</v>
      </c>
      <c r="F66" s="158">
        <v>7.2</v>
      </c>
      <c r="U66" s="41"/>
      <c r="V66" s="49" t="s">
        <v>559</v>
      </c>
      <c r="AA66" s="49"/>
      <c r="AC66" s="49"/>
      <c r="AE66" s="49"/>
    </row>
    <row r="67" spans="1:31" s="4" customFormat="1" ht="23.25" x14ac:dyDescent="0.25">
      <c r="A67" s="42" t="s">
        <v>560</v>
      </c>
      <c r="B67" s="283" t="s">
        <v>561</v>
      </c>
      <c r="C67" s="283"/>
      <c r="D67" s="283"/>
      <c r="E67" s="155" t="s">
        <v>394</v>
      </c>
      <c r="F67" s="158">
        <v>0.5</v>
      </c>
      <c r="U67" s="41"/>
      <c r="V67" s="49" t="s">
        <v>561</v>
      </c>
      <c r="AA67" s="49"/>
      <c r="AC67" s="49"/>
      <c r="AE67" s="49"/>
    </row>
    <row r="68" spans="1:31" s="4" customFormat="1" ht="34.5" x14ac:dyDescent="0.25">
      <c r="A68" s="42" t="s">
        <v>562</v>
      </c>
      <c r="B68" s="283" t="s">
        <v>563</v>
      </c>
      <c r="C68" s="283"/>
      <c r="D68" s="283"/>
      <c r="E68" s="155" t="s">
        <v>310</v>
      </c>
      <c r="F68" s="161">
        <v>64</v>
      </c>
      <c r="U68" s="41"/>
      <c r="V68" s="49" t="s">
        <v>563</v>
      </c>
      <c r="AA68" s="49"/>
      <c r="AC68" s="49"/>
      <c r="AE68" s="49"/>
    </row>
    <row r="69" spans="1:31" s="4" customFormat="1" ht="22.5" x14ac:dyDescent="0.25">
      <c r="A69" s="42" t="s">
        <v>564</v>
      </c>
      <c r="B69" s="283" t="s">
        <v>565</v>
      </c>
      <c r="C69" s="283"/>
      <c r="D69" s="283"/>
      <c r="E69" s="155" t="s">
        <v>310</v>
      </c>
      <c r="F69" s="161">
        <v>1</v>
      </c>
      <c r="U69" s="41"/>
      <c r="V69" s="49" t="s">
        <v>565</v>
      </c>
      <c r="AA69" s="49"/>
      <c r="AC69" s="49"/>
      <c r="AE69" s="49"/>
    </row>
    <row r="70" spans="1:31" s="4" customFormat="1" ht="23.25" x14ac:dyDescent="0.25">
      <c r="A70" s="42" t="s">
        <v>566</v>
      </c>
      <c r="B70" s="283" t="s">
        <v>567</v>
      </c>
      <c r="C70" s="283"/>
      <c r="D70" s="283"/>
      <c r="E70" s="155" t="s">
        <v>310</v>
      </c>
      <c r="F70" s="161">
        <v>2</v>
      </c>
      <c r="U70" s="41"/>
      <c r="V70" s="49" t="s">
        <v>567</v>
      </c>
      <c r="AA70" s="49"/>
      <c r="AC70" s="49"/>
      <c r="AE70" s="49"/>
    </row>
    <row r="71" spans="1:31" s="4" customFormat="1" ht="23.25" x14ac:dyDescent="0.25">
      <c r="A71" s="42" t="s">
        <v>472</v>
      </c>
      <c r="B71" s="283" t="s">
        <v>568</v>
      </c>
      <c r="C71" s="283"/>
      <c r="D71" s="283"/>
      <c r="E71" s="155" t="s">
        <v>310</v>
      </c>
      <c r="F71" s="161">
        <v>2</v>
      </c>
      <c r="U71" s="41"/>
      <c r="V71" s="49" t="s">
        <v>568</v>
      </c>
      <c r="AA71" s="49"/>
      <c r="AC71" s="49"/>
      <c r="AE71" s="49"/>
    </row>
    <row r="72" spans="1:31" s="4" customFormat="1" ht="15" x14ac:dyDescent="0.25">
      <c r="A72" s="42" t="s">
        <v>473</v>
      </c>
      <c r="B72" s="283" t="s">
        <v>569</v>
      </c>
      <c r="C72" s="283"/>
      <c r="D72" s="283"/>
      <c r="E72" s="155" t="s">
        <v>310</v>
      </c>
      <c r="F72" s="161">
        <v>1</v>
      </c>
      <c r="U72" s="41"/>
      <c r="V72" s="49" t="s">
        <v>569</v>
      </c>
      <c r="AA72" s="49"/>
      <c r="AC72" s="49"/>
      <c r="AE72" s="49"/>
    </row>
    <row r="73" spans="1:31" s="4" customFormat="1" ht="22.5" x14ac:dyDescent="0.25">
      <c r="A73" s="42" t="s">
        <v>570</v>
      </c>
      <c r="B73" s="283" t="s">
        <v>571</v>
      </c>
      <c r="C73" s="283"/>
      <c r="D73" s="283"/>
      <c r="E73" s="155" t="s">
        <v>310</v>
      </c>
      <c r="F73" s="161">
        <v>2</v>
      </c>
      <c r="U73" s="41"/>
      <c r="V73" s="49" t="s">
        <v>571</v>
      </c>
      <c r="AA73" s="49"/>
      <c r="AC73" s="49"/>
      <c r="AE73" s="49"/>
    </row>
    <row r="74" spans="1:31" s="4" customFormat="1" ht="34.5" x14ac:dyDescent="0.25">
      <c r="A74" s="42" t="s">
        <v>572</v>
      </c>
      <c r="B74" s="283" t="s">
        <v>573</v>
      </c>
      <c r="C74" s="283"/>
      <c r="D74" s="283"/>
      <c r="E74" s="155" t="s">
        <v>310</v>
      </c>
      <c r="F74" s="161">
        <v>1</v>
      </c>
      <c r="U74" s="41"/>
      <c r="V74" s="49" t="s">
        <v>573</v>
      </c>
      <c r="AA74" s="49"/>
      <c r="AC74" s="49"/>
      <c r="AE74" s="49"/>
    </row>
    <row r="75" spans="1:31" s="4" customFormat="1" ht="34.5" x14ac:dyDescent="0.25">
      <c r="A75" s="42" t="s">
        <v>574</v>
      </c>
      <c r="B75" s="283" t="s">
        <v>575</v>
      </c>
      <c r="C75" s="283"/>
      <c r="D75" s="283"/>
      <c r="E75" s="155" t="s">
        <v>310</v>
      </c>
      <c r="F75" s="161">
        <v>5</v>
      </c>
      <c r="U75" s="41"/>
      <c r="V75" s="49" t="s">
        <v>575</v>
      </c>
      <c r="AA75" s="49"/>
      <c r="AC75" s="49"/>
      <c r="AE75" s="49"/>
    </row>
    <row r="76" spans="1:31" s="4" customFormat="1" ht="34.5" x14ac:dyDescent="0.25">
      <c r="A76" s="42" t="s">
        <v>576</v>
      </c>
      <c r="B76" s="283" t="s">
        <v>577</v>
      </c>
      <c r="C76" s="283"/>
      <c r="D76" s="283"/>
      <c r="E76" s="155" t="s">
        <v>310</v>
      </c>
      <c r="F76" s="161">
        <v>31</v>
      </c>
      <c r="U76" s="41"/>
      <c r="V76" s="49" t="s">
        <v>577</v>
      </c>
      <c r="AA76" s="49"/>
      <c r="AC76" s="49"/>
      <c r="AE76" s="49"/>
    </row>
    <row r="77" spans="1:31" s="4" customFormat="1" ht="22.5" x14ac:dyDescent="0.25">
      <c r="A77" s="42" t="s">
        <v>578</v>
      </c>
      <c r="B77" s="283" t="s">
        <v>579</v>
      </c>
      <c r="C77" s="283"/>
      <c r="D77" s="283"/>
      <c r="E77" s="155" t="s">
        <v>310</v>
      </c>
      <c r="F77" s="161">
        <v>2</v>
      </c>
      <c r="U77" s="41"/>
      <c r="V77" s="49" t="s">
        <v>579</v>
      </c>
      <c r="AA77" s="49"/>
      <c r="AC77" s="49"/>
      <c r="AE77" s="49"/>
    </row>
    <row r="78" spans="1:31" s="4" customFormat="1" ht="23.25" x14ac:dyDescent="0.25">
      <c r="A78" s="42" t="s">
        <v>580</v>
      </c>
      <c r="B78" s="283" t="s">
        <v>581</v>
      </c>
      <c r="C78" s="283"/>
      <c r="D78" s="283"/>
      <c r="E78" s="155" t="s">
        <v>310</v>
      </c>
      <c r="F78" s="161">
        <v>1</v>
      </c>
      <c r="U78" s="41"/>
      <c r="V78" s="49" t="s">
        <v>581</v>
      </c>
      <c r="AA78" s="49"/>
      <c r="AC78" s="49"/>
      <c r="AE78" s="49"/>
    </row>
    <row r="79" spans="1:31" s="4" customFormat="1" ht="23.25" x14ac:dyDescent="0.25">
      <c r="A79" s="42" t="s">
        <v>582</v>
      </c>
      <c r="B79" s="283" t="s">
        <v>583</v>
      </c>
      <c r="C79" s="283"/>
      <c r="D79" s="283"/>
      <c r="E79" s="155" t="s">
        <v>310</v>
      </c>
      <c r="F79" s="161">
        <v>1</v>
      </c>
      <c r="U79" s="41"/>
      <c r="V79" s="49" t="s">
        <v>583</v>
      </c>
      <c r="AA79" s="49"/>
      <c r="AC79" s="49"/>
      <c r="AE79" s="49"/>
    </row>
    <row r="80" spans="1:31" s="4" customFormat="1" ht="23.25" x14ac:dyDescent="0.25">
      <c r="A80" s="42" t="s">
        <v>584</v>
      </c>
      <c r="B80" s="283" t="s">
        <v>585</v>
      </c>
      <c r="C80" s="283"/>
      <c r="D80" s="283"/>
      <c r="E80" s="155" t="s">
        <v>310</v>
      </c>
      <c r="F80" s="161">
        <v>1</v>
      </c>
      <c r="U80" s="41"/>
      <c r="V80" s="49" t="s">
        <v>585</v>
      </c>
      <c r="AA80" s="49"/>
      <c r="AC80" s="49"/>
      <c r="AE80" s="49"/>
    </row>
    <row r="81" spans="1:31" s="4" customFormat="1" ht="23.25" x14ac:dyDescent="0.25">
      <c r="A81" s="42" t="s">
        <v>586</v>
      </c>
      <c r="B81" s="283" t="s">
        <v>587</v>
      </c>
      <c r="C81" s="283"/>
      <c r="D81" s="283"/>
      <c r="E81" s="155" t="s">
        <v>310</v>
      </c>
      <c r="F81" s="161">
        <v>1</v>
      </c>
      <c r="U81" s="41"/>
      <c r="V81" s="49" t="s">
        <v>587</v>
      </c>
      <c r="AA81" s="49"/>
      <c r="AC81" s="49"/>
      <c r="AE81" s="49"/>
    </row>
    <row r="82" spans="1:31" s="4" customFormat="1" ht="23.25" x14ac:dyDescent="0.25">
      <c r="A82" s="42" t="s">
        <v>588</v>
      </c>
      <c r="B82" s="283" t="s">
        <v>589</v>
      </c>
      <c r="C82" s="283"/>
      <c r="D82" s="283"/>
      <c r="E82" s="155" t="s">
        <v>310</v>
      </c>
      <c r="F82" s="161">
        <v>1</v>
      </c>
      <c r="U82" s="41"/>
      <c r="V82" s="49" t="s">
        <v>589</v>
      </c>
      <c r="AA82" s="49"/>
      <c r="AC82" s="49"/>
      <c r="AE82" s="49"/>
    </row>
    <row r="83" spans="1:31" s="4" customFormat="1" ht="23.25" x14ac:dyDescent="0.25">
      <c r="A83" s="42" t="s">
        <v>590</v>
      </c>
      <c r="B83" s="283" t="s">
        <v>591</v>
      </c>
      <c r="C83" s="283"/>
      <c r="D83" s="283"/>
      <c r="E83" s="155" t="s">
        <v>310</v>
      </c>
      <c r="F83" s="161">
        <v>1</v>
      </c>
      <c r="U83" s="41"/>
      <c r="V83" s="49" t="s">
        <v>591</v>
      </c>
      <c r="AA83" s="49"/>
      <c r="AC83" s="49"/>
      <c r="AE83" s="49"/>
    </row>
    <row r="84" spans="1:31" s="4" customFormat="1" ht="23.25" x14ac:dyDescent="0.25">
      <c r="A84" s="42" t="s">
        <v>592</v>
      </c>
      <c r="B84" s="283" t="s">
        <v>593</v>
      </c>
      <c r="C84" s="283"/>
      <c r="D84" s="283"/>
      <c r="E84" s="155" t="s">
        <v>394</v>
      </c>
      <c r="F84" s="158">
        <v>1.5</v>
      </c>
      <c r="U84" s="41"/>
      <c r="V84" s="49" t="s">
        <v>593</v>
      </c>
      <c r="AA84" s="49"/>
      <c r="AC84" s="49"/>
      <c r="AE84" s="49"/>
    </row>
    <row r="85" spans="1:31" s="4" customFormat="1" ht="23.25" x14ac:dyDescent="0.25">
      <c r="A85" s="42" t="s">
        <v>594</v>
      </c>
      <c r="B85" s="283" t="s">
        <v>595</v>
      </c>
      <c r="C85" s="283"/>
      <c r="D85" s="283"/>
      <c r="E85" s="155" t="s">
        <v>310</v>
      </c>
      <c r="F85" s="161">
        <v>1</v>
      </c>
      <c r="U85" s="41"/>
      <c r="V85" s="49" t="s">
        <v>595</v>
      </c>
      <c r="AA85" s="49"/>
      <c r="AC85" s="49"/>
      <c r="AE85" s="49"/>
    </row>
    <row r="86" spans="1:31" s="4" customFormat="1" ht="22.5" x14ac:dyDescent="0.25">
      <c r="A86" s="42" t="s">
        <v>596</v>
      </c>
      <c r="B86" s="283" t="s">
        <v>597</v>
      </c>
      <c r="C86" s="283"/>
      <c r="D86" s="283"/>
      <c r="E86" s="155" t="s">
        <v>310</v>
      </c>
      <c r="F86" s="161">
        <v>2</v>
      </c>
      <c r="U86" s="41"/>
      <c r="V86" s="49" t="s">
        <v>597</v>
      </c>
      <c r="AA86" s="49"/>
      <c r="AC86" s="49"/>
      <c r="AE86" s="49"/>
    </row>
    <row r="87" spans="1:31" s="4" customFormat="1" ht="23.25" x14ac:dyDescent="0.25">
      <c r="A87" s="42" t="s">
        <v>598</v>
      </c>
      <c r="B87" s="283" t="s">
        <v>599</v>
      </c>
      <c r="C87" s="283"/>
      <c r="D87" s="283"/>
      <c r="E87" s="155" t="s">
        <v>310</v>
      </c>
      <c r="F87" s="161">
        <v>2</v>
      </c>
      <c r="U87" s="41"/>
      <c r="V87" s="49" t="s">
        <v>599</v>
      </c>
      <c r="AA87" s="49"/>
      <c r="AC87" s="49"/>
      <c r="AE87" s="49"/>
    </row>
    <row r="88" spans="1:31" s="4" customFormat="1" ht="34.5" x14ac:dyDescent="0.25">
      <c r="A88" s="42" t="s">
        <v>600</v>
      </c>
      <c r="B88" s="283" t="s">
        <v>601</v>
      </c>
      <c r="C88" s="283"/>
      <c r="D88" s="283"/>
      <c r="E88" s="155" t="s">
        <v>310</v>
      </c>
      <c r="F88" s="161">
        <v>2</v>
      </c>
      <c r="U88" s="41"/>
      <c r="V88" s="49" t="s">
        <v>601</v>
      </c>
      <c r="AA88" s="49"/>
      <c r="AC88" s="49"/>
      <c r="AE88" s="49"/>
    </row>
    <row r="89" spans="1:31" s="4" customFormat="1" ht="102" x14ac:dyDescent="0.25">
      <c r="A89" s="42" t="s">
        <v>474</v>
      </c>
      <c r="B89" s="283" t="s">
        <v>602</v>
      </c>
      <c r="C89" s="283"/>
      <c r="D89" s="283"/>
      <c r="E89" s="155" t="s">
        <v>497</v>
      </c>
      <c r="F89" s="160">
        <v>1.4932799999999999</v>
      </c>
      <c r="U89" s="41"/>
      <c r="V89" s="49" t="s">
        <v>602</v>
      </c>
      <c r="AA89" s="49"/>
      <c r="AC89" s="49"/>
      <c r="AE89" s="49"/>
    </row>
    <row r="90" spans="1:31" s="4" customFormat="1" ht="102" x14ac:dyDescent="0.25">
      <c r="A90" s="42" t="s">
        <v>476</v>
      </c>
      <c r="B90" s="283" t="s">
        <v>603</v>
      </c>
      <c r="C90" s="283"/>
      <c r="D90" s="283"/>
      <c r="E90" s="155" t="s">
        <v>497</v>
      </c>
      <c r="F90" s="160">
        <v>7.1399999999999996E-3</v>
      </c>
      <c r="U90" s="41"/>
      <c r="V90" s="49" t="s">
        <v>603</v>
      </c>
      <c r="AA90" s="49"/>
      <c r="AC90" s="49"/>
      <c r="AE90" s="49"/>
    </row>
    <row r="91" spans="1:31" s="4" customFormat="1" ht="102" x14ac:dyDescent="0.25">
      <c r="A91" s="42" t="s">
        <v>604</v>
      </c>
      <c r="B91" s="283" t="s">
        <v>605</v>
      </c>
      <c r="C91" s="283"/>
      <c r="D91" s="283"/>
      <c r="E91" s="155" t="s">
        <v>497</v>
      </c>
      <c r="F91" s="156">
        <v>0.19889999999999999</v>
      </c>
      <c r="U91" s="41"/>
      <c r="V91" s="49" t="s">
        <v>605</v>
      </c>
      <c r="AA91" s="49"/>
      <c r="AC91" s="49"/>
      <c r="AE91" s="49"/>
    </row>
    <row r="92" spans="1:31" s="4" customFormat="1" ht="15" x14ac:dyDescent="0.25">
      <c r="A92" s="42" t="s">
        <v>480</v>
      </c>
      <c r="B92" s="283" t="s">
        <v>606</v>
      </c>
      <c r="C92" s="283"/>
      <c r="D92" s="283"/>
      <c r="E92" s="155" t="s">
        <v>394</v>
      </c>
      <c r="F92" s="158">
        <v>0.3</v>
      </c>
      <c r="U92" s="41"/>
      <c r="V92" s="49" t="s">
        <v>606</v>
      </c>
      <c r="AA92" s="49"/>
      <c r="AC92" s="49"/>
      <c r="AE92" s="49"/>
    </row>
    <row r="93" spans="1:31" s="4" customFormat="1" ht="23.25" x14ac:dyDescent="0.25">
      <c r="A93" s="42" t="s">
        <v>482</v>
      </c>
      <c r="B93" s="283" t="s">
        <v>607</v>
      </c>
      <c r="C93" s="283"/>
      <c r="D93" s="283"/>
      <c r="E93" s="155" t="s">
        <v>314</v>
      </c>
      <c r="F93" s="159">
        <v>45</v>
      </c>
      <c r="U93" s="41"/>
      <c r="V93" s="49" t="s">
        <v>607</v>
      </c>
      <c r="AA93" s="49"/>
      <c r="AC93" s="49"/>
      <c r="AE93" s="49"/>
    </row>
    <row r="94" spans="1:31" s="4" customFormat="1" ht="15" x14ac:dyDescent="0.25">
      <c r="C94" s="117"/>
      <c r="E94" s="117"/>
    </row>
  </sheetData>
  <autoFilter ref="A14:F93">
    <filterColumn colId="1" showButton="0"/>
    <filterColumn colId="2" showButton="0"/>
  </autoFilter>
  <mergeCells count="84">
    <mergeCell ref="B93:D93"/>
    <mergeCell ref="B92:D92"/>
    <mergeCell ref="F14:F16"/>
    <mergeCell ref="A18:F18"/>
    <mergeCell ref="B90:D90"/>
    <mergeCell ref="B89:D89"/>
    <mergeCell ref="B91:D91"/>
    <mergeCell ref="B84:D84"/>
    <mergeCell ref="B83:D83"/>
    <mergeCell ref="B88:D88"/>
    <mergeCell ref="B86:D86"/>
    <mergeCell ref="B87:D87"/>
    <mergeCell ref="B85:D85"/>
    <mergeCell ref="B79:D79"/>
    <mergeCell ref="B80:D80"/>
    <mergeCell ref="B78:D78"/>
    <mergeCell ref="B71:D71"/>
    <mergeCell ref="B72:D72"/>
    <mergeCell ref="B82:D82"/>
    <mergeCell ref="B81:D81"/>
    <mergeCell ref="B74:D74"/>
    <mergeCell ref="B73:D73"/>
    <mergeCell ref="B76:D76"/>
    <mergeCell ref="B75:D75"/>
    <mergeCell ref="B77:D77"/>
    <mergeCell ref="B67:D67"/>
    <mergeCell ref="B66:D66"/>
    <mergeCell ref="B65:D65"/>
    <mergeCell ref="B69:D69"/>
    <mergeCell ref="B70:D70"/>
    <mergeCell ref="B68:D68"/>
    <mergeCell ref="B62:D62"/>
    <mergeCell ref="B60:D60"/>
    <mergeCell ref="B61:D61"/>
    <mergeCell ref="B59:D59"/>
    <mergeCell ref="B64:D64"/>
    <mergeCell ref="B63:D63"/>
    <mergeCell ref="B54:D54"/>
    <mergeCell ref="B55:D55"/>
    <mergeCell ref="B48:D48"/>
    <mergeCell ref="B56:D56"/>
    <mergeCell ref="B58:D58"/>
    <mergeCell ref="B57:D57"/>
    <mergeCell ref="B49:D49"/>
    <mergeCell ref="B50:D50"/>
    <mergeCell ref="B51:D51"/>
    <mergeCell ref="B43:D43"/>
    <mergeCell ref="B53:D53"/>
    <mergeCell ref="B52:D52"/>
    <mergeCell ref="B42:D42"/>
    <mergeCell ref="B44:D44"/>
    <mergeCell ref="B45:D45"/>
    <mergeCell ref="B47:D47"/>
    <mergeCell ref="B46:D46"/>
    <mergeCell ref="B37:D37"/>
    <mergeCell ref="B38:D38"/>
    <mergeCell ref="B41:D41"/>
    <mergeCell ref="B39:D39"/>
    <mergeCell ref="B40:D40"/>
    <mergeCell ref="B31:D31"/>
    <mergeCell ref="B33:D33"/>
    <mergeCell ref="B32:D32"/>
    <mergeCell ref="B34:D34"/>
    <mergeCell ref="B36:D36"/>
    <mergeCell ref="B35:D35"/>
    <mergeCell ref="B25:D25"/>
    <mergeCell ref="B26:D26"/>
    <mergeCell ref="B27:D27"/>
    <mergeCell ref="B28:D28"/>
    <mergeCell ref="B30:D30"/>
    <mergeCell ref="B29:D29"/>
    <mergeCell ref="B21:D21"/>
    <mergeCell ref="B20:D20"/>
    <mergeCell ref="B22:D22"/>
    <mergeCell ref="B23:D23"/>
    <mergeCell ref="B24:D24"/>
    <mergeCell ref="A7:F7"/>
    <mergeCell ref="B2:E2"/>
    <mergeCell ref="B3:E3"/>
    <mergeCell ref="B19:D19"/>
    <mergeCell ref="B17:D17"/>
    <mergeCell ref="A14:A16"/>
    <mergeCell ref="B14:D16"/>
    <mergeCell ref="E14:E16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workbookViewId="0">
      <selection activeCell="A17" sqref="A17:F51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29" width="154" style="3" hidden="1" customWidth="1"/>
    <col min="30" max="32" width="91.85546875" style="3" hidden="1" customWidth="1"/>
    <col min="33" max="16384" width="9.140625" style="2"/>
  </cols>
  <sheetData>
    <row r="1" spans="1:9" s="4" customFormat="1" ht="18" customHeight="1" x14ac:dyDescent="0.25">
      <c r="A1" s="6"/>
      <c r="B1" s="293"/>
      <c r="C1" s="293"/>
      <c r="D1" s="293"/>
      <c r="E1" s="293"/>
      <c r="F1" s="15"/>
    </row>
    <row r="2" spans="1:9" s="4" customFormat="1" ht="15" x14ac:dyDescent="0.25">
      <c r="A2" s="6"/>
      <c r="B2" s="292"/>
      <c r="C2" s="292"/>
      <c r="D2" s="292"/>
      <c r="E2" s="292"/>
      <c r="F2" s="16"/>
    </row>
    <row r="3" spans="1:9" s="4" customFormat="1" ht="9.75" customHeight="1" x14ac:dyDescent="0.25">
      <c r="A3" s="6"/>
      <c r="B3" s="6"/>
      <c r="C3" s="18"/>
      <c r="D3" s="18"/>
      <c r="E3" s="18"/>
      <c r="F3" s="18"/>
    </row>
    <row r="4" spans="1:9" s="4" customFormat="1" ht="15" x14ac:dyDescent="0.25">
      <c r="A4" s="19"/>
      <c r="B4" s="6"/>
      <c r="C4" s="6"/>
      <c r="D4" s="1"/>
      <c r="E4" s="23"/>
      <c r="F4" s="23"/>
    </row>
    <row r="5" spans="1:9" s="4" customFormat="1" ht="9.75" customHeight="1" x14ac:dyDescent="0.25">
      <c r="A5" s="6"/>
      <c r="B5" s="24"/>
      <c r="C5" s="148"/>
      <c r="D5" s="148"/>
      <c r="E5" s="148"/>
      <c r="F5" s="148"/>
    </row>
    <row r="6" spans="1:9" s="4" customFormat="1" ht="12.75" customHeight="1" x14ac:dyDescent="0.25">
      <c r="A6" s="19"/>
      <c r="B6" s="31"/>
      <c r="C6" s="32"/>
      <c r="D6" s="149"/>
      <c r="F6" s="24"/>
    </row>
    <row r="7" spans="1:9" s="4" customFormat="1" ht="12.75" customHeight="1" x14ac:dyDescent="0.25">
      <c r="A7" s="287" t="s">
        <v>757</v>
      </c>
      <c r="B7" s="287"/>
      <c r="C7" s="287"/>
      <c r="D7" s="287"/>
      <c r="E7" s="287"/>
      <c r="F7" s="287"/>
    </row>
    <row r="8" spans="1:9" s="4" customFormat="1" ht="12.75" customHeight="1" x14ac:dyDescent="0.25">
      <c r="A8" s="6"/>
      <c r="B8" s="31"/>
      <c r="C8" s="32"/>
      <c r="D8" s="149"/>
      <c r="F8" s="24"/>
    </row>
    <row r="9" spans="1:9" s="4" customFormat="1" ht="12.75" customHeight="1" x14ac:dyDescent="0.25">
      <c r="A9" s="6"/>
      <c r="B9" s="31"/>
      <c r="C9" s="32"/>
      <c r="D9" s="149"/>
      <c r="F9" s="24"/>
    </row>
    <row r="10" spans="1:9" s="4" customFormat="1" ht="12.75" customHeight="1" x14ac:dyDescent="0.25">
      <c r="A10" s="6"/>
      <c r="B10" s="31"/>
      <c r="C10" s="32"/>
      <c r="D10" s="149"/>
      <c r="F10" s="24"/>
    </row>
    <row r="11" spans="1:9" s="4" customFormat="1" ht="12.75" customHeight="1" x14ac:dyDescent="0.25">
      <c r="A11" s="6"/>
      <c r="B11" s="31"/>
      <c r="C11" s="32"/>
      <c r="D11" s="149"/>
      <c r="F11" s="24"/>
    </row>
    <row r="12" spans="1:9" s="4" customFormat="1" ht="9.75" customHeight="1" x14ac:dyDescent="0.25">
      <c r="A12" s="36"/>
    </row>
    <row r="13" spans="1:9" s="4" customFormat="1" ht="36" customHeight="1" x14ac:dyDescent="0.25">
      <c r="A13" s="288" t="s">
        <v>38</v>
      </c>
      <c r="B13" s="235" t="s">
        <v>40</v>
      </c>
      <c r="C13" s="235"/>
      <c r="D13" s="235"/>
      <c r="E13" s="235" t="s">
        <v>41</v>
      </c>
      <c r="F13" s="289" t="s">
        <v>761</v>
      </c>
    </row>
    <row r="14" spans="1:9" s="4" customFormat="1" ht="11.25" customHeight="1" x14ac:dyDescent="0.25">
      <c r="A14" s="231"/>
      <c r="B14" s="232"/>
      <c r="C14" s="232"/>
      <c r="D14" s="232"/>
      <c r="E14" s="232"/>
      <c r="F14" s="234"/>
    </row>
    <row r="15" spans="1:9" s="4" customFormat="1" ht="34.5" customHeight="1" x14ac:dyDescent="0.25">
      <c r="A15" s="231"/>
      <c r="B15" s="232"/>
      <c r="C15" s="232"/>
      <c r="D15" s="232"/>
      <c r="E15" s="232"/>
      <c r="F15" s="235"/>
    </row>
    <row r="16" spans="1:9" s="4" customFormat="1" ht="15" x14ac:dyDescent="0.25">
      <c r="A16" s="38">
        <v>1</v>
      </c>
      <c r="B16" s="236">
        <v>3</v>
      </c>
      <c r="C16" s="236"/>
      <c r="D16" s="236"/>
      <c r="E16" s="39">
        <v>4</v>
      </c>
      <c r="F16" s="39">
        <v>7</v>
      </c>
      <c r="G16" s="40"/>
      <c r="H16" s="40"/>
      <c r="I16" s="40"/>
    </row>
    <row r="17" spans="1:29" s="4" customFormat="1" ht="15" x14ac:dyDescent="0.25">
      <c r="A17" s="294" t="s">
        <v>791</v>
      </c>
      <c r="B17" s="295"/>
      <c r="C17" s="295"/>
      <c r="D17" s="295"/>
      <c r="E17" s="295"/>
      <c r="F17" s="295"/>
      <c r="G17" s="40"/>
      <c r="H17" s="40"/>
      <c r="I17" s="40"/>
    </row>
    <row r="18" spans="1:29" s="4" customFormat="1" ht="15" x14ac:dyDescent="0.25">
      <c r="A18" s="42" t="s">
        <v>57</v>
      </c>
      <c r="B18" s="283" t="s">
        <v>608</v>
      </c>
      <c r="C18" s="283"/>
      <c r="D18" s="283"/>
      <c r="E18" s="155" t="s">
        <v>310</v>
      </c>
      <c r="F18" s="161">
        <v>5</v>
      </c>
      <c r="U18" s="41"/>
      <c r="V18" s="49" t="s">
        <v>608</v>
      </c>
      <c r="AA18" s="49"/>
    </row>
    <row r="19" spans="1:29" s="4" customFormat="1" ht="15" x14ac:dyDescent="0.25">
      <c r="A19" s="42" t="s">
        <v>83</v>
      </c>
      <c r="B19" s="283" t="s">
        <v>609</v>
      </c>
      <c r="C19" s="283"/>
      <c r="D19" s="283"/>
      <c r="E19" s="155" t="s">
        <v>310</v>
      </c>
      <c r="F19" s="161">
        <v>1</v>
      </c>
      <c r="U19" s="41"/>
      <c r="V19" s="49" t="s">
        <v>609</v>
      </c>
      <c r="AA19" s="49"/>
    </row>
    <row r="20" spans="1:29" s="4" customFormat="1" ht="15" x14ac:dyDescent="0.25">
      <c r="A20" s="42" t="s">
        <v>87</v>
      </c>
      <c r="B20" s="283" t="s">
        <v>610</v>
      </c>
      <c r="C20" s="283"/>
      <c r="D20" s="283"/>
      <c r="E20" s="155" t="s">
        <v>310</v>
      </c>
      <c r="F20" s="161">
        <v>1</v>
      </c>
      <c r="U20" s="41"/>
      <c r="V20" s="49" t="s">
        <v>610</v>
      </c>
      <c r="AA20" s="49"/>
    </row>
    <row r="21" spans="1:29" s="4" customFormat="1" ht="15" x14ac:dyDescent="0.25">
      <c r="A21" s="42" t="s">
        <v>95</v>
      </c>
      <c r="B21" s="283" t="s">
        <v>611</v>
      </c>
      <c r="C21" s="283"/>
      <c r="D21" s="283"/>
      <c r="E21" s="155" t="s">
        <v>310</v>
      </c>
      <c r="F21" s="161">
        <v>1</v>
      </c>
      <c r="U21" s="41"/>
      <c r="V21" s="49" t="s">
        <v>611</v>
      </c>
      <c r="AA21" s="49"/>
    </row>
    <row r="22" spans="1:29" s="4" customFormat="1" ht="15" x14ac:dyDescent="0.25">
      <c r="A22" s="42" t="s">
        <v>99</v>
      </c>
      <c r="B22" s="283" t="s">
        <v>612</v>
      </c>
      <c r="C22" s="283"/>
      <c r="D22" s="283"/>
      <c r="E22" s="155" t="s">
        <v>310</v>
      </c>
      <c r="F22" s="161">
        <v>1</v>
      </c>
      <c r="U22" s="41"/>
      <c r="V22" s="49" t="s">
        <v>612</v>
      </c>
      <c r="AA22" s="49"/>
    </row>
    <row r="23" spans="1:29" s="4" customFormat="1" ht="15" x14ac:dyDescent="0.25">
      <c r="A23" s="42" t="s">
        <v>110</v>
      </c>
      <c r="B23" s="283" t="s">
        <v>613</v>
      </c>
      <c r="C23" s="283"/>
      <c r="D23" s="283"/>
      <c r="E23" s="155" t="s">
        <v>310</v>
      </c>
      <c r="F23" s="161">
        <v>1</v>
      </c>
      <c r="U23" s="41"/>
      <c r="V23" s="49" t="s">
        <v>613</v>
      </c>
      <c r="AA23" s="49"/>
    </row>
    <row r="24" spans="1:29" s="4" customFormat="1" ht="15" x14ac:dyDescent="0.25">
      <c r="A24" s="42" t="s">
        <v>114</v>
      </c>
      <c r="B24" s="283" t="s">
        <v>614</v>
      </c>
      <c r="C24" s="283"/>
      <c r="D24" s="283"/>
      <c r="E24" s="155" t="s">
        <v>310</v>
      </c>
      <c r="F24" s="161">
        <v>1</v>
      </c>
      <c r="U24" s="41"/>
      <c r="V24" s="49" t="s">
        <v>614</v>
      </c>
      <c r="AA24" s="49"/>
    </row>
    <row r="25" spans="1:29" s="4" customFormat="1" ht="15" x14ac:dyDescent="0.25">
      <c r="A25" s="42" t="s">
        <v>122</v>
      </c>
      <c r="B25" s="283" t="s">
        <v>615</v>
      </c>
      <c r="C25" s="283"/>
      <c r="D25" s="283"/>
      <c r="E25" s="155" t="s">
        <v>310</v>
      </c>
      <c r="F25" s="161">
        <v>1</v>
      </c>
      <c r="U25" s="41"/>
      <c r="V25" s="49" t="s">
        <v>615</v>
      </c>
      <c r="AA25" s="49"/>
    </row>
    <row r="26" spans="1:29" s="4" customFormat="1" ht="15" x14ac:dyDescent="0.25">
      <c r="A26" s="42" t="s">
        <v>126</v>
      </c>
      <c r="B26" s="283" t="s">
        <v>616</v>
      </c>
      <c r="C26" s="283"/>
      <c r="D26" s="283"/>
      <c r="E26" s="155" t="s">
        <v>310</v>
      </c>
      <c r="F26" s="161">
        <v>1</v>
      </c>
      <c r="U26" s="41"/>
      <c r="V26" s="49" t="s">
        <v>616</v>
      </c>
      <c r="AA26" s="49"/>
    </row>
    <row r="27" spans="1:29" s="4" customFormat="1" ht="23.25" x14ac:dyDescent="0.25">
      <c r="A27" s="42" t="s">
        <v>154</v>
      </c>
      <c r="B27" s="283" t="s">
        <v>617</v>
      </c>
      <c r="C27" s="283"/>
      <c r="D27" s="283"/>
      <c r="E27" s="155" t="s">
        <v>102</v>
      </c>
      <c r="F27" s="156">
        <v>5.8500000000000003E-2</v>
      </c>
      <c r="U27" s="41"/>
      <c r="V27" s="49" t="s">
        <v>617</v>
      </c>
      <c r="AA27" s="49"/>
      <c r="AC27" s="49"/>
    </row>
    <row r="28" spans="1:29" s="4" customFormat="1" ht="15" x14ac:dyDescent="0.25">
      <c r="A28" s="42" t="s">
        <v>157</v>
      </c>
      <c r="B28" s="283" t="s">
        <v>618</v>
      </c>
      <c r="C28" s="283"/>
      <c r="D28" s="283"/>
      <c r="E28" s="155" t="s">
        <v>102</v>
      </c>
      <c r="F28" s="160">
        <v>0.11304</v>
      </c>
      <c r="U28" s="41"/>
      <c r="V28" s="49" t="s">
        <v>618</v>
      </c>
      <c r="AA28" s="49"/>
      <c r="AC28" s="49"/>
    </row>
    <row r="29" spans="1:29" s="4" customFormat="1" ht="23.25" x14ac:dyDescent="0.25">
      <c r="A29" s="42" t="s">
        <v>162</v>
      </c>
      <c r="B29" s="283" t="s">
        <v>619</v>
      </c>
      <c r="C29" s="283"/>
      <c r="D29" s="283"/>
      <c r="E29" s="155" t="s">
        <v>102</v>
      </c>
      <c r="F29" s="156">
        <v>3.7400000000000003E-2</v>
      </c>
      <c r="U29" s="41"/>
      <c r="V29" s="49" t="s">
        <v>619</v>
      </c>
      <c r="AA29" s="49"/>
      <c r="AC29" s="49"/>
    </row>
    <row r="30" spans="1:29" s="4" customFormat="1" ht="34.5" x14ac:dyDescent="0.25">
      <c r="A30" s="42" t="s">
        <v>166</v>
      </c>
      <c r="B30" s="283" t="s">
        <v>620</v>
      </c>
      <c r="C30" s="283"/>
      <c r="D30" s="283"/>
      <c r="E30" s="155" t="s">
        <v>74</v>
      </c>
      <c r="F30" s="158">
        <v>0.3</v>
      </c>
      <c r="U30" s="41"/>
      <c r="V30" s="49" t="s">
        <v>620</v>
      </c>
      <c r="AA30" s="49"/>
      <c r="AC30" s="49"/>
    </row>
    <row r="31" spans="1:29" s="4" customFormat="1" ht="23.25" x14ac:dyDescent="0.25">
      <c r="A31" s="42" t="s">
        <v>182</v>
      </c>
      <c r="B31" s="283" t="s">
        <v>546</v>
      </c>
      <c r="C31" s="283"/>
      <c r="D31" s="283"/>
      <c r="E31" s="155" t="s">
        <v>314</v>
      </c>
      <c r="F31" s="159">
        <v>663</v>
      </c>
      <c r="U31" s="41"/>
      <c r="V31" s="49" t="s">
        <v>546</v>
      </c>
      <c r="AA31" s="49"/>
      <c r="AC31" s="49"/>
    </row>
    <row r="32" spans="1:29" s="4" customFormat="1" ht="23.25" x14ac:dyDescent="0.25">
      <c r="A32" s="42" t="s">
        <v>211</v>
      </c>
      <c r="B32" s="283" t="s">
        <v>621</v>
      </c>
      <c r="C32" s="283"/>
      <c r="D32" s="283"/>
      <c r="E32" s="155" t="s">
        <v>314</v>
      </c>
      <c r="F32" s="157">
        <v>1530</v>
      </c>
      <c r="U32" s="41"/>
      <c r="V32" s="49" t="s">
        <v>621</v>
      </c>
      <c r="AA32" s="49"/>
      <c r="AC32" s="49"/>
    </row>
    <row r="33" spans="1:29" s="4" customFormat="1" ht="23.25" x14ac:dyDescent="0.25">
      <c r="A33" s="42" t="s">
        <v>219</v>
      </c>
      <c r="B33" s="283" t="s">
        <v>622</v>
      </c>
      <c r="C33" s="283"/>
      <c r="D33" s="283"/>
      <c r="E33" s="155" t="s">
        <v>497</v>
      </c>
      <c r="F33" s="156">
        <v>2.0400000000000001E-2</v>
      </c>
      <c r="U33" s="41"/>
      <c r="V33" s="49" t="s">
        <v>622</v>
      </c>
      <c r="AA33" s="49"/>
      <c r="AC33" s="49"/>
    </row>
    <row r="34" spans="1:29" s="4" customFormat="1" ht="23.25" x14ac:dyDescent="0.25">
      <c r="A34" s="42" t="s">
        <v>228</v>
      </c>
      <c r="B34" s="283" t="s">
        <v>623</v>
      </c>
      <c r="C34" s="283"/>
      <c r="D34" s="283"/>
      <c r="E34" s="155" t="s">
        <v>314</v>
      </c>
      <c r="F34" s="156">
        <v>122.4</v>
      </c>
      <c r="U34" s="41"/>
      <c r="V34" s="49" t="s">
        <v>623</v>
      </c>
      <c r="AA34" s="49"/>
      <c r="AC34" s="49"/>
    </row>
    <row r="35" spans="1:29" s="4" customFormat="1" ht="34.5" x14ac:dyDescent="0.25">
      <c r="A35" s="42" t="s">
        <v>232</v>
      </c>
      <c r="B35" s="283" t="s">
        <v>624</v>
      </c>
      <c r="C35" s="283"/>
      <c r="D35" s="283"/>
      <c r="E35" s="155" t="s">
        <v>314</v>
      </c>
      <c r="F35" s="156">
        <v>214.2</v>
      </c>
      <c r="U35" s="41"/>
      <c r="V35" s="49" t="s">
        <v>624</v>
      </c>
      <c r="AA35" s="49"/>
      <c r="AC35" s="49"/>
    </row>
    <row r="36" spans="1:29" s="4" customFormat="1" ht="23.25" x14ac:dyDescent="0.25">
      <c r="A36" s="42" t="s">
        <v>240</v>
      </c>
      <c r="B36" s="283" t="s">
        <v>625</v>
      </c>
      <c r="C36" s="283"/>
      <c r="D36" s="283"/>
      <c r="E36" s="155" t="s">
        <v>314</v>
      </c>
      <c r="F36" s="156">
        <v>20.399999999999999</v>
      </c>
      <c r="U36" s="41"/>
      <c r="V36" s="49" t="s">
        <v>625</v>
      </c>
      <c r="AA36" s="49"/>
      <c r="AC36" s="49"/>
    </row>
    <row r="37" spans="1:29" s="4" customFormat="1" ht="34.5" x14ac:dyDescent="0.25">
      <c r="A37" s="42" t="s">
        <v>249</v>
      </c>
      <c r="B37" s="283" t="s">
        <v>626</v>
      </c>
      <c r="C37" s="283"/>
      <c r="D37" s="283"/>
      <c r="E37" s="155" t="s">
        <v>314</v>
      </c>
      <c r="F37" s="156">
        <v>40.799999999999997</v>
      </c>
      <c r="U37" s="41"/>
      <c r="V37" s="49" t="s">
        <v>626</v>
      </c>
      <c r="AA37" s="49"/>
      <c r="AC37" s="49"/>
    </row>
    <row r="38" spans="1:29" s="4" customFormat="1" ht="23.25" x14ac:dyDescent="0.25">
      <c r="A38" s="42" t="s">
        <v>254</v>
      </c>
      <c r="B38" s="283" t="s">
        <v>627</v>
      </c>
      <c r="C38" s="283"/>
      <c r="D38" s="283"/>
      <c r="E38" s="155" t="s">
        <v>314</v>
      </c>
      <c r="F38" s="156">
        <v>40.799999999999997</v>
      </c>
      <c r="U38" s="41"/>
      <c r="V38" s="49" t="s">
        <v>627</v>
      </c>
      <c r="AA38" s="49"/>
      <c r="AC38" s="49"/>
    </row>
    <row r="39" spans="1:29" s="4" customFormat="1" ht="45.75" x14ac:dyDescent="0.25">
      <c r="A39" s="42" t="s">
        <v>261</v>
      </c>
      <c r="B39" s="283" t="s">
        <v>628</v>
      </c>
      <c r="C39" s="283"/>
      <c r="D39" s="283"/>
      <c r="E39" s="155" t="s">
        <v>314</v>
      </c>
      <c r="F39" s="161">
        <v>714</v>
      </c>
      <c r="U39" s="41"/>
      <c r="V39" s="49" t="s">
        <v>628</v>
      </c>
      <c r="AA39" s="49"/>
      <c r="AC39" s="49"/>
    </row>
    <row r="40" spans="1:29" s="4" customFormat="1" ht="45.75" x14ac:dyDescent="0.25">
      <c r="A40" s="42" t="s">
        <v>294</v>
      </c>
      <c r="B40" s="283" t="s">
        <v>629</v>
      </c>
      <c r="C40" s="283"/>
      <c r="D40" s="283"/>
      <c r="E40" s="155" t="s">
        <v>314</v>
      </c>
      <c r="F40" s="161">
        <v>51</v>
      </c>
      <c r="U40" s="41"/>
      <c r="V40" s="49" t="s">
        <v>629</v>
      </c>
      <c r="AA40" s="49"/>
      <c r="AC40" s="49"/>
    </row>
    <row r="41" spans="1:29" s="4" customFormat="1" ht="34.5" x14ac:dyDescent="0.25">
      <c r="A41" s="42" t="s">
        <v>296</v>
      </c>
      <c r="B41" s="283" t="s">
        <v>630</v>
      </c>
      <c r="C41" s="283"/>
      <c r="D41" s="283"/>
      <c r="E41" s="155" t="s">
        <v>314</v>
      </c>
      <c r="F41" s="161">
        <v>15</v>
      </c>
      <c r="U41" s="41"/>
      <c r="V41" s="49" t="s">
        <v>630</v>
      </c>
      <c r="AA41" s="49"/>
      <c r="AC41" s="49"/>
    </row>
    <row r="42" spans="1:29" s="4" customFormat="1" ht="23.25" x14ac:dyDescent="0.25">
      <c r="A42" s="42" t="s">
        <v>298</v>
      </c>
      <c r="B42" s="283" t="s">
        <v>631</v>
      </c>
      <c r="C42" s="283"/>
      <c r="D42" s="283"/>
      <c r="E42" s="155" t="s">
        <v>394</v>
      </c>
      <c r="F42" s="158">
        <v>0.6</v>
      </c>
      <c r="U42" s="41"/>
      <c r="V42" s="49" t="s">
        <v>631</v>
      </c>
      <c r="AA42" s="49"/>
      <c r="AC42" s="49"/>
    </row>
    <row r="43" spans="1:29" s="4" customFormat="1" ht="23.25" x14ac:dyDescent="0.25">
      <c r="A43" s="42" t="s">
        <v>300</v>
      </c>
      <c r="B43" s="283" t="s">
        <v>632</v>
      </c>
      <c r="C43" s="283"/>
      <c r="D43" s="283"/>
      <c r="E43" s="155" t="s">
        <v>394</v>
      </c>
      <c r="F43" s="161">
        <v>2</v>
      </c>
      <c r="U43" s="41"/>
      <c r="V43" s="49" t="s">
        <v>632</v>
      </c>
      <c r="AA43" s="49"/>
      <c r="AC43" s="49"/>
    </row>
    <row r="44" spans="1:29" s="4" customFormat="1" ht="45.75" x14ac:dyDescent="0.25">
      <c r="A44" s="42" t="s">
        <v>302</v>
      </c>
      <c r="B44" s="283" t="s">
        <v>633</v>
      </c>
      <c r="C44" s="283"/>
      <c r="D44" s="283"/>
      <c r="E44" s="155" t="s">
        <v>394</v>
      </c>
      <c r="F44" s="158">
        <v>0.3</v>
      </c>
      <c r="U44" s="41"/>
      <c r="V44" s="49" t="s">
        <v>633</v>
      </c>
      <c r="AA44" s="49"/>
      <c r="AC44" s="49"/>
    </row>
    <row r="45" spans="1:29" s="4" customFormat="1" ht="23.25" x14ac:dyDescent="0.25">
      <c r="A45" s="42" t="s">
        <v>304</v>
      </c>
      <c r="B45" s="283" t="s">
        <v>634</v>
      </c>
      <c r="C45" s="283"/>
      <c r="D45" s="283"/>
      <c r="E45" s="155" t="s">
        <v>394</v>
      </c>
      <c r="F45" s="158">
        <v>3.2</v>
      </c>
      <c r="U45" s="41"/>
      <c r="V45" s="49" t="s">
        <v>634</v>
      </c>
      <c r="AA45" s="49"/>
      <c r="AC45" s="49"/>
    </row>
    <row r="46" spans="1:29" s="4" customFormat="1" ht="34.5" x14ac:dyDescent="0.25">
      <c r="A46" s="42" t="s">
        <v>306</v>
      </c>
      <c r="B46" s="283" t="s">
        <v>635</v>
      </c>
      <c r="C46" s="283"/>
      <c r="D46" s="283"/>
      <c r="E46" s="155" t="s">
        <v>310</v>
      </c>
      <c r="F46" s="157">
        <v>135</v>
      </c>
      <c r="U46" s="41"/>
      <c r="V46" s="49" t="s">
        <v>635</v>
      </c>
      <c r="AA46" s="49"/>
      <c r="AC46" s="49"/>
    </row>
    <row r="47" spans="1:29" s="4" customFormat="1" ht="45.75" x14ac:dyDescent="0.25">
      <c r="A47" s="42" t="s">
        <v>636</v>
      </c>
      <c r="B47" s="283" t="s">
        <v>637</v>
      </c>
      <c r="C47" s="283"/>
      <c r="D47" s="283"/>
      <c r="E47" s="155" t="s">
        <v>310</v>
      </c>
      <c r="F47" s="161">
        <v>3</v>
      </c>
      <c r="U47" s="41"/>
      <c r="V47" s="49" t="s">
        <v>637</v>
      </c>
      <c r="AA47" s="49"/>
      <c r="AC47" s="49"/>
    </row>
    <row r="48" spans="1:29" s="4" customFormat="1" ht="15" x14ac:dyDescent="0.25">
      <c r="A48" s="42" t="s">
        <v>312</v>
      </c>
      <c r="B48" s="283" t="s">
        <v>638</v>
      </c>
      <c r="C48" s="283"/>
      <c r="D48" s="283"/>
      <c r="E48" s="155" t="s">
        <v>310</v>
      </c>
      <c r="F48" s="161">
        <v>100</v>
      </c>
      <c r="U48" s="41"/>
      <c r="V48" s="49" t="s">
        <v>638</v>
      </c>
      <c r="AA48" s="49"/>
      <c r="AC48" s="49"/>
    </row>
    <row r="49" spans="1:29" s="4" customFormat="1" ht="45.75" x14ac:dyDescent="0.25">
      <c r="A49" s="42" t="s">
        <v>316</v>
      </c>
      <c r="B49" s="283" t="s">
        <v>639</v>
      </c>
      <c r="C49" s="283"/>
      <c r="D49" s="283"/>
      <c r="E49" s="155" t="s">
        <v>310</v>
      </c>
      <c r="F49" s="158">
        <v>195</v>
      </c>
      <c r="U49" s="41"/>
      <c r="V49" s="49" t="s">
        <v>639</v>
      </c>
      <c r="AA49" s="49"/>
      <c r="AC49" s="49"/>
    </row>
    <row r="50" spans="1:29" s="4" customFormat="1" ht="45.75" x14ac:dyDescent="0.25">
      <c r="A50" s="42" t="s">
        <v>319</v>
      </c>
      <c r="B50" s="283" t="s">
        <v>640</v>
      </c>
      <c r="C50" s="283"/>
      <c r="D50" s="283"/>
      <c r="E50" s="155" t="s">
        <v>310</v>
      </c>
      <c r="F50" s="158">
        <v>250</v>
      </c>
      <c r="U50" s="41"/>
      <c r="V50" s="49" t="s">
        <v>640</v>
      </c>
      <c r="AA50" s="49"/>
      <c r="AC50" s="49"/>
    </row>
    <row r="51" spans="1:29" s="4" customFormat="1" ht="23.25" x14ac:dyDescent="0.25">
      <c r="A51" s="42" t="s">
        <v>321</v>
      </c>
      <c r="B51" s="283" t="s">
        <v>641</v>
      </c>
      <c r="C51" s="283"/>
      <c r="D51" s="283"/>
      <c r="E51" s="155" t="s">
        <v>74</v>
      </c>
      <c r="F51" s="161">
        <v>3</v>
      </c>
      <c r="U51" s="41"/>
      <c r="V51" s="49" t="s">
        <v>641</v>
      </c>
      <c r="AA51" s="49"/>
      <c r="AC51" s="49"/>
    </row>
  </sheetData>
  <autoFilter ref="A13:F51">
    <filterColumn colId="1" showButton="0"/>
    <filterColumn colId="2" showButton="0"/>
  </autoFilter>
  <mergeCells count="43">
    <mergeCell ref="B48:D48"/>
    <mergeCell ref="B49:D49"/>
    <mergeCell ref="B50:D50"/>
    <mergeCell ref="B51:D51"/>
    <mergeCell ref="F13:F15"/>
    <mergeCell ref="A17:F17"/>
    <mergeCell ref="B43:D43"/>
    <mergeCell ref="B44:D44"/>
    <mergeCell ref="B45:D45"/>
    <mergeCell ref="B46:D46"/>
    <mergeCell ref="B47:D47"/>
    <mergeCell ref="B38:D38"/>
    <mergeCell ref="B39:D39"/>
    <mergeCell ref="B40:D40"/>
    <mergeCell ref="B41:D41"/>
    <mergeCell ref="B42:D42"/>
    <mergeCell ref="B34:D34"/>
    <mergeCell ref="B35:D35"/>
    <mergeCell ref="B33:D33"/>
    <mergeCell ref="B37:D37"/>
    <mergeCell ref="B36:D36"/>
    <mergeCell ref="B29:D29"/>
    <mergeCell ref="B30:D30"/>
    <mergeCell ref="B28:D28"/>
    <mergeCell ref="B32:D32"/>
    <mergeCell ref="B31:D31"/>
    <mergeCell ref="B26:D26"/>
    <mergeCell ref="B24:D24"/>
    <mergeCell ref="B25:D25"/>
    <mergeCell ref="B27:D27"/>
    <mergeCell ref="B18:D18"/>
    <mergeCell ref="B19:D19"/>
    <mergeCell ref="B20:D20"/>
    <mergeCell ref="B22:D22"/>
    <mergeCell ref="B23:D23"/>
    <mergeCell ref="B21:D21"/>
    <mergeCell ref="B1:E1"/>
    <mergeCell ref="B2:E2"/>
    <mergeCell ref="A7:F7"/>
    <mergeCell ref="B16:D16"/>
    <mergeCell ref="A13:A15"/>
    <mergeCell ref="B13:D15"/>
    <mergeCell ref="E13:E15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2"/>
  <sheetViews>
    <sheetView workbookViewId="0">
      <selection activeCell="A17" sqref="A17:F51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34" width="91.85546875" style="3" hidden="1" customWidth="1"/>
    <col min="35" max="16384" width="9.140625" style="2"/>
  </cols>
  <sheetData>
    <row r="1" spans="1:9" s="4" customFormat="1" ht="18" customHeight="1" x14ac:dyDescent="0.25">
      <c r="A1" s="6"/>
      <c r="B1" s="293"/>
      <c r="C1" s="293"/>
      <c r="D1" s="293"/>
      <c r="E1" s="293"/>
      <c r="F1" s="15"/>
    </row>
    <row r="2" spans="1:9" s="4" customFormat="1" ht="15" x14ac:dyDescent="0.25">
      <c r="A2" s="6"/>
      <c r="B2" s="292"/>
      <c r="C2" s="292"/>
      <c r="D2" s="292"/>
      <c r="E2" s="292"/>
      <c r="F2" s="16"/>
    </row>
    <row r="3" spans="1:9" s="4" customFormat="1" ht="9.75" customHeight="1" x14ac:dyDescent="0.25">
      <c r="A3" s="6"/>
      <c r="B3" s="6"/>
      <c r="C3" s="18"/>
      <c r="D3" s="18"/>
      <c r="E3" s="18"/>
      <c r="F3" s="18"/>
    </row>
    <row r="4" spans="1:9" s="4" customFormat="1" ht="15" x14ac:dyDescent="0.25">
      <c r="A4" s="19"/>
      <c r="B4" s="6"/>
      <c r="C4" s="6"/>
      <c r="D4" s="1"/>
      <c r="E4" s="23"/>
      <c r="F4" s="23"/>
    </row>
    <row r="5" spans="1:9" s="4" customFormat="1" ht="9.75" customHeight="1" x14ac:dyDescent="0.25">
      <c r="A5" s="6"/>
      <c r="B5" s="24"/>
      <c r="C5" s="148"/>
      <c r="D5" s="148"/>
      <c r="E5" s="148"/>
      <c r="F5" s="148"/>
    </row>
    <row r="6" spans="1:9" s="4" customFormat="1" ht="12.75" customHeight="1" x14ac:dyDescent="0.25">
      <c r="A6" s="282" t="s">
        <v>757</v>
      </c>
      <c r="B6" s="282"/>
      <c r="C6" s="282"/>
      <c r="D6" s="282"/>
      <c r="E6" s="282"/>
      <c r="F6" s="282"/>
    </row>
    <row r="7" spans="1:9" s="4" customFormat="1" ht="12.75" customHeight="1" x14ac:dyDescent="0.25">
      <c r="A7" s="6"/>
      <c r="B7" s="31"/>
      <c r="C7" s="32"/>
      <c r="D7" s="149"/>
    </row>
    <row r="8" spans="1:9" s="4" customFormat="1" ht="12.75" customHeight="1" x14ac:dyDescent="0.25">
      <c r="A8" s="6"/>
      <c r="B8" s="31"/>
      <c r="C8" s="32"/>
      <c r="D8" s="149"/>
      <c r="F8" s="24"/>
    </row>
    <row r="9" spans="1:9" s="4" customFormat="1" ht="12.75" customHeight="1" x14ac:dyDescent="0.25">
      <c r="A9" s="6"/>
      <c r="B9" s="31"/>
      <c r="C9" s="32"/>
      <c r="D9" s="149"/>
      <c r="F9" s="24"/>
    </row>
    <row r="10" spans="1:9" s="4" customFormat="1" ht="12.75" customHeight="1" x14ac:dyDescent="0.25">
      <c r="A10" s="6"/>
      <c r="B10" s="31"/>
      <c r="C10" s="32"/>
      <c r="D10" s="149"/>
      <c r="F10" s="24"/>
    </row>
    <row r="11" spans="1:9" s="4" customFormat="1" ht="12.75" customHeight="1" x14ac:dyDescent="0.25">
      <c r="A11" s="6"/>
      <c r="B11" s="31"/>
      <c r="C11" s="32"/>
      <c r="D11" s="149"/>
      <c r="F11" s="24"/>
    </row>
    <row r="12" spans="1:9" s="4" customFormat="1" ht="9.75" customHeight="1" x14ac:dyDescent="0.25">
      <c r="A12" s="36"/>
    </row>
    <row r="13" spans="1:9" s="4" customFormat="1" ht="36" customHeight="1" x14ac:dyDescent="0.25">
      <c r="A13" s="288" t="s">
        <v>38</v>
      </c>
      <c r="B13" s="235" t="s">
        <v>40</v>
      </c>
      <c r="C13" s="235"/>
      <c r="D13" s="235"/>
      <c r="E13" s="235" t="s">
        <v>41</v>
      </c>
      <c r="F13" s="289" t="s">
        <v>42</v>
      </c>
    </row>
    <row r="14" spans="1:9" s="4" customFormat="1" ht="11.25" customHeight="1" x14ac:dyDescent="0.25">
      <c r="A14" s="231"/>
      <c r="B14" s="232"/>
      <c r="C14" s="232"/>
      <c r="D14" s="232"/>
      <c r="E14" s="232"/>
      <c r="F14" s="234"/>
    </row>
    <row r="15" spans="1:9" s="4" customFormat="1" ht="34.5" customHeight="1" x14ac:dyDescent="0.25">
      <c r="A15" s="231"/>
      <c r="B15" s="232"/>
      <c r="C15" s="232"/>
      <c r="D15" s="232"/>
      <c r="E15" s="232"/>
      <c r="F15" s="235"/>
    </row>
    <row r="16" spans="1:9" s="4" customFormat="1" ht="15" x14ac:dyDescent="0.25">
      <c r="A16" s="38">
        <v>1</v>
      </c>
      <c r="B16" s="236">
        <v>3</v>
      </c>
      <c r="C16" s="236"/>
      <c r="D16" s="236"/>
      <c r="E16" s="39">
        <v>4</v>
      </c>
      <c r="F16" s="39">
        <v>7</v>
      </c>
      <c r="G16" s="40"/>
      <c r="H16" s="40"/>
      <c r="I16" s="40"/>
    </row>
    <row r="17" spans="1:27" s="4" customFormat="1" ht="15" x14ac:dyDescent="0.25">
      <c r="A17" s="290" t="s">
        <v>792</v>
      </c>
      <c r="B17" s="291"/>
      <c r="C17" s="291"/>
      <c r="D17" s="291"/>
      <c r="E17" s="291"/>
      <c r="F17" s="291"/>
      <c r="G17" s="40"/>
      <c r="H17" s="40"/>
      <c r="I17" s="40"/>
    </row>
    <row r="18" spans="1:27" s="4" customFormat="1" ht="23.25" x14ac:dyDescent="0.25">
      <c r="A18" s="42" t="s">
        <v>57</v>
      </c>
      <c r="B18" s="283" t="s">
        <v>643</v>
      </c>
      <c r="C18" s="283"/>
      <c r="D18" s="283"/>
      <c r="E18" s="155" t="s">
        <v>310</v>
      </c>
      <c r="F18" s="161">
        <f>10+3+14</f>
        <v>27</v>
      </c>
      <c r="U18" s="41"/>
      <c r="V18" s="49" t="s">
        <v>643</v>
      </c>
      <c r="AA18" s="49"/>
    </row>
    <row r="19" spans="1:27" s="4" customFormat="1" ht="23.25" x14ac:dyDescent="0.25">
      <c r="A19" s="42" t="s">
        <v>59</v>
      </c>
      <c r="B19" s="283" t="s">
        <v>644</v>
      </c>
      <c r="C19" s="283"/>
      <c r="D19" s="283"/>
      <c r="E19" s="155" t="s">
        <v>102</v>
      </c>
      <c r="F19" s="157">
        <v>0.56999999999999995</v>
      </c>
      <c r="U19" s="41"/>
      <c r="V19" s="49" t="s">
        <v>644</v>
      </c>
      <c r="AA19" s="49"/>
    </row>
    <row r="20" spans="1:27" s="4" customFormat="1" ht="15" x14ac:dyDescent="0.25">
      <c r="A20" s="42" t="s">
        <v>83</v>
      </c>
      <c r="B20" s="283" t="s">
        <v>645</v>
      </c>
      <c r="C20" s="283"/>
      <c r="D20" s="283"/>
      <c r="E20" s="155" t="s">
        <v>310</v>
      </c>
      <c r="F20" s="161">
        <f>10+3+8+14</f>
        <v>35</v>
      </c>
      <c r="U20" s="41"/>
      <c r="V20" s="49" t="s">
        <v>645</v>
      </c>
      <c r="AA20" s="49"/>
    </row>
    <row r="21" spans="1:27" s="4" customFormat="1" ht="15" x14ac:dyDescent="0.25">
      <c r="A21" s="42" t="s">
        <v>87</v>
      </c>
      <c r="B21" s="283" t="s">
        <v>646</v>
      </c>
      <c r="C21" s="283"/>
      <c r="D21" s="283"/>
      <c r="E21" s="155" t="s">
        <v>310</v>
      </c>
      <c r="F21" s="161">
        <f>6+32+17</f>
        <v>55</v>
      </c>
      <c r="U21" s="41"/>
      <c r="V21" s="49" t="s">
        <v>646</v>
      </c>
      <c r="AA21" s="49"/>
    </row>
    <row r="22" spans="1:27" s="4" customFormat="1" ht="15" x14ac:dyDescent="0.25">
      <c r="A22" s="42" t="s">
        <v>99</v>
      </c>
      <c r="B22" s="283" t="s">
        <v>647</v>
      </c>
      <c r="C22" s="283"/>
      <c r="D22" s="283"/>
      <c r="E22" s="155" t="s">
        <v>310</v>
      </c>
      <c r="F22" s="161">
        <f>10+18+18</f>
        <v>46</v>
      </c>
      <c r="U22" s="41"/>
      <c r="V22" s="49" t="s">
        <v>647</v>
      </c>
      <c r="AA22" s="49"/>
    </row>
    <row r="23" spans="1:27" s="4" customFormat="1" ht="15" x14ac:dyDescent="0.25">
      <c r="A23" s="42" t="s">
        <v>110</v>
      </c>
      <c r="B23" s="283" t="s">
        <v>648</v>
      </c>
      <c r="C23" s="283"/>
      <c r="D23" s="283"/>
      <c r="E23" s="155" t="s">
        <v>310</v>
      </c>
      <c r="F23" s="161">
        <v>14</v>
      </c>
      <c r="U23" s="41"/>
      <c r="V23" s="49" t="s">
        <v>648</v>
      </c>
      <c r="AA23" s="49"/>
    </row>
    <row r="24" spans="1:27" s="4" customFormat="1" ht="15" x14ac:dyDescent="0.25">
      <c r="A24" s="42" t="s">
        <v>114</v>
      </c>
      <c r="B24" s="283" t="s">
        <v>649</v>
      </c>
      <c r="C24" s="283"/>
      <c r="D24" s="283"/>
      <c r="E24" s="155" t="s">
        <v>310</v>
      </c>
      <c r="F24" s="161">
        <v>10</v>
      </c>
      <c r="U24" s="41"/>
      <c r="V24" s="49" t="s">
        <v>649</v>
      </c>
      <c r="AA24" s="49"/>
    </row>
    <row r="25" spans="1:27" s="4" customFormat="1" ht="15" x14ac:dyDescent="0.25">
      <c r="A25" s="42" t="s">
        <v>122</v>
      </c>
      <c r="B25" s="283" t="s">
        <v>650</v>
      </c>
      <c r="C25" s="283"/>
      <c r="D25" s="283"/>
      <c r="E25" s="155" t="s">
        <v>310</v>
      </c>
      <c r="F25" s="161">
        <f>10+7+14</f>
        <v>31</v>
      </c>
      <c r="U25" s="41"/>
      <c r="V25" s="49" t="s">
        <v>650</v>
      </c>
      <c r="AA25" s="49"/>
    </row>
    <row r="26" spans="1:27" s="4" customFormat="1" ht="22.5" x14ac:dyDescent="0.25">
      <c r="A26" s="42" t="s">
        <v>651</v>
      </c>
      <c r="B26" s="283" t="s">
        <v>652</v>
      </c>
      <c r="C26" s="283"/>
      <c r="D26" s="283"/>
      <c r="E26" s="155" t="s">
        <v>310</v>
      </c>
      <c r="F26" s="161">
        <f>10+13+18</f>
        <v>41</v>
      </c>
      <c r="U26" s="41"/>
      <c r="V26" s="49" t="s">
        <v>652</v>
      </c>
      <c r="AA26" s="49"/>
    </row>
    <row r="27" spans="1:27" s="4" customFormat="1" ht="22.5" x14ac:dyDescent="0.25">
      <c r="A27" s="42" t="s">
        <v>653</v>
      </c>
      <c r="B27" s="283" t="s">
        <v>654</v>
      </c>
      <c r="C27" s="283"/>
      <c r="D27" s="283"/>
      <c r="E27" s="155" t="s">
        <v>310</v>
      </c>
      <c r="F27" s="161">
        <f>8+3+5</f>
        <v>16</v>
      </c>
      <c r="U27" s="41"/>
      <c r="V27" s="49" t="s">
        <v>654</v>
      </c>
      <c r="AA27" s="49"/>
    </row>
    <row r="28" spans="1:27" s="4" customFormat="1" ht="22.5" x14ac:dyDescent="0.25">
      <c r="A28" s="42" t="s">
        <v>655</v>
      </c>
      <c r="B28" s="283" t="s">
        <v>656</v>
      </c>
      <c r="C28" s="283"/>
      <c r="D28" s="283"/>
      <c r="E28" s="155" t="s">
        <v>310</v>
      </c>
      <c r="F28" s="161">
        <f>3+4+7</f>
        <v>14</v>
      </c>
      <c r="U28" s="41"/>
      <c r="V28" s="49" t="s">
        <v>656</v>
      </c>
      <c r="AA28" s="49"/>
    </row>
    <row r="29" spans="1:27" s="4" customFormat="1" ht="22.5" x14ac:dyDescent="0.25">
      <c r="A29" s="42" t="s">
        <v>657</v>
      </c>
      <c r="B29" s="283" t="s">
        <v>658</v>
      </c>
      <c r="C29" s="283"/>
      <c r="D29" s="283"/>
      <c r="E29" s="155" t="s">
        <v>310</v>
      </c>
      <c r="F29" s="161">
        <f>6+6+9</f>
        <v>21</v>
      </c>
      <c r="U29" s="41"/>
      <c r="V29" s="49" t="s">
        <v>658</v>
      </c>
      <c r="AA29" s="49"/>
    </row>
    <row r="30" spans="1:27" s="4" customFormat="1" ht="23.25" x14ac:dyDescent="0.25">
      <c r="A30" s="42" t="s">
        <v>162</v>
      </c>
      <c r="B30" s="283" t="s">
        <v>391</v>
      </c>
      <c r="C30" s="283"/>
      <c r="D30" s="283"/>
      <c r="E30" s="155" t="s">
        <v>372</v>
      </c>
      <c r="F30" s="161">
        <v>12</v>
      </c>
      <c r="U30" s="41"/>
      <c r="V30" s="49" t="s">
        <v>391</v>
      </c>
      <c r="AA30" s="49"/>
    </row>
    <row r="31" spans="1:27" s="4" customFormat="1" ht="57" x14ac:dyDescent="0.25">
      <c r="A31" s="42" t="s">
        <v>170</v>
      </c>
      <c r="B31" s="283" t="s">
        <v>659</v>
      </c>
      <c r="C31" s="283"/>
      <c r="D31" s="283"/>
      <c r="E31" s="155" t="s">
        <v>372</v>
      </c>
      <c r="F31" s="161">
        <f>4+9</f>
        <v>13</v>
      </c>
      <c r="U31" s="41"/>
      <c r="V31" s="49" t="s">
        <v>659</v>
      </c>
      <c r="AA31" s="49"/>
    </row>
    <row r="32" spans="1:27" s="4" customFormat="1" ht="23.25" x14ac:dyDescent="0.25">
      <c r="A32" s="42" t="s">
        <v>660</v>
      </c>
      <c r="B32" s="283" t="s">
        <v>661</v>
      </c>
      <c r="C32" s="283"/>
      <c r="D32" s="283"/>
      <c r="E32" s="155" t="s">
        <v>169</v>
      </c>
      <c r="F32" s="156">
        <f>2.0125+2.0125+2.0125</f>
        <v>6.0375000000000005</v>
      </c>
      <c r="U32" s="41"/>
      <c r="V32" s="49" t="s">
        <v>661</v>
      </c>
      <c r="AA32" s="49"/>
    </row>
    <row r="33" spans="1:31" s="4" customFormat="1" ht="45.75" x14ac:dyDescent="0.25">
      <c r="A33" s="42" t="s">
        <v>662</v>
      </c>
      <c r="B33" s="283" t="s">
        <v>663</v>
      </c>
      <c r="C33" s="283"/>
      <c r="D33" s="283"/>
      <c r="E33" s="155" t="s">
        <v>310</v>
      </c>
      <c r="F33" s="161">
        <v>4</v>
      </c>
      <c r="U33" s="41"/>
      <c r="V33" s="49" t="s">
        <v>663</v>
      </c>
      <c r="AA33" s="49"/>
    </row>
    <row r="34" spans="1:31" s="4" customFormat="1" ht="34.5" x14ac:dyDescent="0.25">
      <c r="A34" s="42" t="s">
        <v>228</v>
      </c>
      <c r="B34" s="283" t="s">
        <v>664</v>
      </c>
      <c r="C34" s="283"/>
      <c r="D34" s="283"/>
      <c r="E34" s="155" t="s">
        <v>310</v>
      </c>
      <c r="F34" s="161">
        <f>5+8+8+11+18</f>
        <v>50</v>
      </c>
      <c r="U34" s="41"/>
      <c r="V34" s="49" t="s">
        <v>664</v>
      </c>
      <c r="AA34" s="49"/>
    </row>
    <row r="35" spans="1:31" s="4" customFormat="1" ht="45.75" x14ac:dyDescent="0.25">
      <c r="A35" s="42" t="s">
        <v>665</v>
      </c>
      <c r="B35" s="283" t="s">
        <v>666</v>
      </c>
      <c r="C35" s="283"/>
      <c r="D35" s="283"/>
      <c r="E35" s="155" t="s">
        <v>372</v>
      </c>
      <c r="F35" s="161">
        <f>5+8+10</f>
        <v>23</v>
      </c>
      <c r="U35" s="41"/>
      <c r="V35" s="49" t="s">
        <v>666</v>
      </c>
      <c r="AA35" s="49"/>
    </row>
    <row r="36" spans="1:31" s="4" customFormat="1" ht="15" x14ac:dyDescent="0.25">
      <c r="A36" s="42" t="s">
        <v>254</v>
      </c>
      <c r="B36" s="283" t="s">
        <v>667</v>
      </c>
      <c r="C36" s="283"/>
      <c r="D36" s="283"/>
      <c r="E36" s="155" t="s">
        <v>310</v>
      </c>
      <c r="F36" s="161">
        <f>4+9</f>
        <v>13</v>
      </c>
      <c r="U36" s="41"/>
      <c r="V36" s="49" t="s">
        <v>667</v>
      </c>
      <c r="AA36" s="49"/>
    </row>
    <row r="37" spans="1:31" s="4" customFormat="1" ht="36.75" customHeight="1" x14ac:dyDescent="0.25">
      <c r="A37" s="42" t="s">
        <v>261</v>
      </c>
      <c r="B37" s="283" t="s">
        <v>668</v>
      </c>
      <c r="C37" s="283"/>
      <c r="D37" s="283"/>
      <c r="E37" s="155" t="s">
        <v>310</v>
      </c>
      <c r="F37" s="161">
        <f>2+3+2</f>
        <v>7</v>
      </c>
      <c r="U37" s="41"/>
      <c r="V37" s="49" t="s">
        <v>668</v>
      </c>
      <c r="AA37" s="49"/>
    </row>
    <row r="38" spans="1:31" s="4" customFormat="1" ht="15" x14ac:dyDescent="0.25">
      <c r="A38" s="42" t="s">
        <v>301</v>
      </c>
      <c r="B38" s="283" t="s">
        <v>669</v>
      </c>
      <c r="C38" s="283"/>
      <c r="D38" s="283"/>
      <c r="E38" s="155" t="s">
        <v>310</v>
      </c>
      <c r="F38" s="161">
        <v>10</v>
      </c>
      <c r="U38" s="41"/>
      <c r="V38" s="49" t="s">
        <v>669</v>
      </c>
      <c r="AA38" s="49"/>
      <c r="AC38" s="49"/>
      <c r="AE38" s="49"/>
    </row>
    <row r="39" spans="1:31" s="4" customFormat="1" ht="15" x14ac:dyDescent="0.25">
      <c r="A39" s="42" t="s">
        <v>302</v>
      </c>
      <c r="B39" s="283" t="s">
        <v>670</v>
      </c>
      <c r="C39" s="283"/>
      <c r="D39" s="283"/>
      <c r="E39" s="155" t="s">
        <v>310</v>
      </c>
      <c r="F39" s="161">
        <v>2</v>
      </c>
      <c r="U39" s="41"/>
      <c r="V39" s="49" t="s">
        <v>670</v>
      </c>
      <c r="AA39" s="49"/>
      <c r="AC39" s="49"/>
      <c r="AE39" s="49"/>
    </row>
    <row r="40" spans="1:31" s="4" customFormat="1" ht="15" x14ac:dyDescent="0.25">
      <c r="A40" s="42" t="s">
        <v>303</v>
      </c>
      <c r="B40" s="283" t="s">
        <v>671</v>
      </c>
      <c r="C40" s="283"/>
      <c r="D40" s="283"/>
      <c r="E40" s="155" t="s">
        <v>310</v>
      </c>
      <c r="F40" s="161">
        <v>3</v>
      </c>
      <c r="U40" s="41"/>
      <c r="V40" s="49" t="s">
        <v>671</v>
      </c>
      <c r="AA40" s="49"/>
      <c r="AC40" s="49"/>
      <c r="AE40" s="49"/>
    </row>
    <row r="41" spans="1:31" s="4" customFormat="1" ht="15" x14ac:dyDescent="0.25">
      <c r="A41" s="42" t="s">
        <v>305</v>
      </c>
      <c r="B41" s="283" t="s">
        <v>672</v>
      </c>
      <c r="C41" s="283"/>
      <c r="D41" s="283"/>
      <c r="E41" s="155" t="s">
        <v>310</v>
      </c>
      <c r="F41" s="161">
        <v>5</v>
      </c>
      <c r="U41" s="41"/>
      <c r="V41" s="49" t="s">
        <v>672</v>
      </c>
      <c r="AA41" s="49"/>
      <c r="AC41" s="49"/>
      <c r="AE41" s="49"/>
    </row>
    <row r="42" spans="1:31" s="4" customFormat="1" ht="15" x14ac:dyDescent="0.25">
      <c r="A42" s="42" t="s">
        <v>307</v>
      </c>
      <c r="B42" s="283" t="s">
        <v>673</v>
      </c>
      <c r="C42" s="283"/>
      <c r="D42" s="283"/>
      <c r="E42" s="155" t="s">
        <v>310</v>
      </c>
      <c r="F42" s="161">
        <v>3</v>
      </c>
      <c r="U42" s="41"/>
      <c r="V42" s="49" t="s">
        <v>673</v>
      </c>
      <c r="AA42" s="49"/>
      <c r="AC42" s="49"/>
      <c r="AE42" s="49"/>
    </row>
    <row r="43" spans="1:31" s="4" customFormat="1" ht="15" x14ac:dyDescent="0.25">
      <c r="A43" s="42" t="s">
        <v>308</v>
      </c>
      <c r="B43" s="283" t="s">
        <v>674</v>
      </c>
      <c r="C43" s="283"/>
      <c r="D43" s="283"/>
      <c r="E43" s="155" t="s">
        <v>310</v>
      </c>
      <c r="F43" s="161">
        <v>4</v>
      </c>
      <c r="U43" s="41"/>
      <c r="V43" s="49" t="s">
        <v>674</v>
      </c>
      <c r="AA43" s="49"/>
      <c r="AC43" s="49"/>
      <c r="AE43" s="49"/>
    </row>
    <row r="44" spans="1:31" s="4" customFormat="1" ht="15" x14ac:dyDescent="0.25">
      <c r="A44" s="42" t="s">
        <v>312</v>
      </c>
      <c r="B44" s="283" t="s">
        <v>675</v>
      </c>
      <c r="C44" s="283"/>
      <c r="D44" s="283"/>
      <c r="E44" s="155" t="s">
        <v>310</v>
      </c>
      <c r="F44" s="161">
        <v>1</v>
      </c>
      <c r="U44" s="41"/>
      <c r="V44" s="49" t="s">
        <v>675</v>
      </c>
      <c r="AA44" s="49"/>
      <c r="AC44" s="49"/>
      <c r="AE44" s="49"/>
    </row>
    <row r="45" spans="1:31" s="4" customFormat="1" ht="15" x14ac:dyDescent="0.25">
      <c r="A45" s="42" t="s">
        <v>317</v>
      </c>
      <c r="B45" s="283" t="s">
        <v>676</v>
      </c>
      <c r="C45" s="283"/>
      <c r="D45" s="283"/>
      <c r="E45" s="155" t="s">
        <v>310</v>
      </c>
      <c r="F45" s="161">
        <v>12</v>
      </c>
      <c r="U45" s="41"/>
      <c r="V45" s="49" t="s">
        <v>676</v>
      </c>
      <c r="AA45" s="49"/>
      <c r="AC45" s="49"/>
      <c r="AE45" s="49"/>
    </row>
    <row r="46" spans="1:31" s="4" customFormat="1" ht="57" x14ac:dyDescent="0.25">
      <c r="A46" s="42" t="s">
        <v>319</v>
      </c>
      <c r="B46" s="283" t="s">
        <v>677</v>
      </c>
      <c r="C46" s="283"/>
      <c r="D46" s="283"/>
      <c r="E46" s="155" t="s">
        <v>372</v>
      </c>
      <c r="F46" s="161">
        <v>2</v>
      </c>
      <c r="U46" s="41"/>
      <c r="V46" s="49" t="s">
        <v>677</v>
      </c>
      <c r="AA46" s="49"/>
      <c r="AC46" s="49"/>
      <c r="AE46" s="49"/>
    </row>
    <row r="47" spans="1:31" s="4" customFormat="1" ht="15" x14ac:dyDescent="0.25">
      <c r="A47" s="42" t="s">
        <v>321</v>
      </c>
      <c r="B47" s="283" t="s">
        <v>678</v>
      </c>
      <c r="C47" s="283"/>
      <c r="D47" s="283"/>
      <c r="E47" s="155" t="s">
        <v>310</v>
      </c>
      <c r="F47" s="161">
        <v>2</v>
      </c>
      <c r="U47" s="41"/>
      <c r="V47" s="49" t="s">
        <v>678</v>
      </c>
      <c r="AA47" s="49"/>
      <c r="AC47" s="49"/>
      <c r="AE47" s="49"/>
    </row>
    <row r="48" spans="1:31" s="4" customFormat="1" ht="34.5" x14ac:dyDescent="0.25">
      <c r="A48" s="42" t="s">
        <v>680</v>
      </c>
      <c r="B48" s="283" t="s">
        <v>681</v>
      </c>
      <c r="C48" s="283"/>
      <c r="D48" s="283"/>
      <c r="E48" s="155" t="s">
        <v>310</v>
      </c>
      <c r="F48" s="161">
        <v>1</v>
      </c>
      <c r="U48" s="41"/>
      <c r="V48" s="49" t="s">
        <v>681</v>
      </c>
      <c r="AA48" s="49"/>
      <c r="AC48" s="49"/>
      <c r="AE48" s="49"/>
    </row>
    <row r="49" spans="1:31" s="4" customFormat="1" ht="23.25" x14ac:dyDescent="0.25">
      <c r="A49" s="42" t="s">
        <v>338</v>
      </c>
      <c r="B49" s="283" t="s">
        <v>682</v>
      </c>
      <c r="C49" s="283"/>
      <c r="D49" s="283"/>
      <c r="E49" s="155" t="s">
        <v>372</v>
      </c>
      <c r="F49" s="161">
        <v>1</v>
      </c>
      <c r="U49" s="41"/>
      <c r="V49" s="49" t="s">
        <v>682</v>
      </c>
      <c r="AA49" s="49"/>
      <c r="AC49" s="49"/>
      <c r="AE49" s="49"/>
    </row>
    <row r="50" spans="1:31" s="4" customFormat="1" ht="22.5" x14ac:dyDescent="0.25">
      <c r="A50" s="42" t="s">
        <v>683</v>
      </c>
      <c r="B50" s="283" t="s">
        <v>684</v>
      </c>
      <c r="C50" s="283"/>
      <c r="D50" s="283"/>
      <c r="E50" s="155" t="s">
        <v>310</v>
      </c>
      <c r="F50" s="161">
        <v>2</v>
      </c>
      <c r="U50" s="41"/>
      <c r="V50" s="49" t="s">
        <v>684</v>
      </c>
      <c r="AA50" s="49"/>
      <c r="AC50" s="49"/>
      <c r="AE50" s="49"/>
    </row>
    <row r="51" spans="1:31" s="4" customFormat="1" ht="57" x14ac:dyDescent="0.25">
      <c r="A51" s="42" t="s">
        <v>685</v>
      </c>
      <c r="B51" s="283" t="s">
        <v>686</v>
      </c>
      <c r="C51" s="283"/>
      <c r="D51" s="283"/>
      <c r="E51" s="155" t="s">
        <v>310</v>
      </c>
      <c r="F51" s="161">
        <v>1</v>
      </c>
      <c r="U51" s="41"/>
      <c r="V51" s="49" t="s">
        <v>686</v>
      </c>
      <c r="AA51" s="49"/>
      <c r="AC51" s="49"/>
      <c r="AE51" s="49"/>
    </row>
    <row r="52" spans="1:31" s="4" customFormat="1" ht="18.75" customHeight="1" x14ac:dyDescent="0.25">
      <c r="A52" s="42"/>
      <c r="B52" s="283"/>
      <c r="C52" s="283"/>
      <c r="D52" s="283"/>
      <c r="E52" s="155"/>
      <c r="F52" s="161"/>
      <c r="U52" s="41"/>
      <c r="V52" s="49" t="s">
        <v>673</v>
      </c>
      <c r="AA52" s="49"/>
      <c r="AC52" s="49"/>
      <c r="AE52" s="49"/>
    </row>
  </sheetData>
  <autoFilter ref="A13:F52">
    <filterColumn colId="1" showButton="0"/>
    <filterColumn colId="2" showButton="0"/>
  </autoFilter>
  <mergeCells count="44">
    <mergeCell ref="B52:D52"/>
    <mergeCell ref="B51:D51"/>
    <mergeCell ref="B49:D49"/>
    <mergeCell ref="B50:D50"/>
    <mergeCell ref="B48:D48"/>
    <mergeCell ref="B47:D47"/>
    <mergeCell ref="B44:D44"/>
    <mergeCell ref="B43:D43"/>
    <mergeCell ref="B45:D45"/>
    <mergeCell ref="B46:D46"/>
    <mergeCell ref="B39:D39"/>
    <mergeCell ref="B40:D40"/>
    <mergeCell ref="B41:D41"/>
    <mergeCell ref="B42:D42"/>
    <mergeCell ref="B37:D37"/>
    <mergeCell ref="B38:D38"/>
    <mergeCell ref="B33:D33"/>
    <mergeCell ref="B34:D34"/>
    <mergeCell ref="B35:D35"/>
    <mergeCell ref="B36:D36"/>
    <mergeCell ref="B29:D29"/>
    <mergeCell ref="B28:D28"/>
    <mergeCell ref="B30:D30"/>
    <mergeCell ref="B31:D31"/>
    <mergeCell ref="B32:D32"/>
    <mergeCell ref="B23:D23"/>
    <mergeCell ref="B24:D24"/>
    <mergeCell ref="B22:D22"/>
    <mergeCell ref="B26:D26"/>
    <mergeCell ref="B27:D27"/>
    <mergeCell ref="B25:D25"/>
    <mergeCell ref="B16:D16"/>
    <mergeCell ref="B18:D18"/>
    <mergeCell ref="B19:D19"/>
    <mergeCell ref="B21:D21"/>
    <mergeCell ref="B20:D20"/>
    <mergeCell ref="B1:E1"/>
    <mergeCell ref="B2:E2"/>
    <mergeCell ref="A6:F6"/>
    <mergeCell ref="F13:F15"/>
    <mergeCell ref="A17:F17"/>
    <mergeCell ref="A13:A15"/>
    <mergeCell ref="B13:D15"/>
    <mergeCell ref="E13:E15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"/>
  <sheetViews>
    <sheetView workbookViewId="0">
      <selection activeCell="A16" sqref="A16:F18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31" width="91.85546875" style="3" hidden="1" customWidth="1"/>
    <col min="32" max="16384" width="9.140625" style="2"/>
  </cols>
  <sheetData>
    <row r="1" spans="1:9" s="4" customFormat="1" ht="15" x14ac:dyDescent="0.25">
      <c r="A1" s="6"/>
      <c r="B1" s="292"/>
      <c r="C1" s="292"/>
      <c r="D1" s="292"/>
      <c r="E1" s="292"/>
      <c r="F1" s="16"/>
    </row>
    <row r="2" spans="1:9" s="4" customFormat="1" ht="9.75" customHeight="1" x14ac:dyDescent="0.25">
      <c r="A2" s="6"/>
      <c r="B2" s="6"/>
      <c r="C2" s="18"/>
      <c r="D2" s="18"/>
      <c r="E2" s="18"/>
      <c r="F2" s="18"/>
    </row>
    <row r="3" spans="1:9" s="4" customFormat="1" ht="15" x14ac:dyDescent="0.25">
      <c r="A3" s="19"/>
      <c r="B3" s="6"/>
      <c r="C3" s="6"/>
      <c r="D3" s="1"/>
      <c r="E3" s="23"/>
      <c r="F3" s="23"/>
    </row>
    <row r="4" spans="1:9" s="4" customFormat="1" ht="9.75" customHeight="1" x14ac:dyDescent="0.25">
      <c r="A4" s="6"/>
      <c r="B4" s="24"/>
      <c r="C4" s="148"/>
      <c r="D4" s="148"/>
      <c r="E4" s="148"/>
      <c r="F4" s="148"/>
    </row>
    <row r="5" spans="1:9" s="4" customFormat="1" ht="12.75" customHeight="1" x14ac:dyDescent="0.25">
      <c r="A5" s="19"/>
      <c r="B5" s="31"/>
      <c r="C5" s="32"/>
      <c r="D5" s="149"/>
      <c r="F5" s="24"/>
    </row>
    <row r="6" spans="1:9" s="4" customFormat="1" ht="12.75" customHeight="1" x14ac:dyDescent="0.25">
      <c r="A6" s="287" t="s">
        <v>757</v>
      </c>
      <c r="B6" s="287"/>
      <c r="C6" s="287"/>
      <c r="D6" s="287"/>
      <c r="E6" s="287"/>
      <c r="F6" s="287"/>
    </row>
    <row r="7" spans="1:9" s="4" customFormat="1" ht="12.75" customHeight="1" x14ac:dyDescent="0.25">
      <c r="A7" s="6"/>
      <c r="B7" s="31"/>
      <c r="C7" s="32"/>
      <c r="D7" s="149"/>
      <c r="F7" s="24"/>
    </row>
    <row r="8" spans="1:9" s="4" customFormat="1" ht="12.75" customHeight="1" x14ac:dyDescent="0.25">
      <c r="A8" s="6"/>
      <c r="B8" s="31"/>
      <c r="C8" s="32"/>
      <c r="D8" s="149"/>
      <c r="F8" s="24"/>
    </row>
    <row r="9" spans="1:9" s="4" customFormat="1" ht="12.75" customHeight="1" x14ac:dyDescent="0.25">
      <c r="A9" s="6"/>
      <c r="B9" s="31"/>
      <c r="C9" s="32"/>
      <c r="D9" s="149"/>
      <c r="F9" s="24"/>
    </row>
    <row r="10" spans="1:9" s="4" customFormat="1" ht="12.75" customHeight="1" x14ac:dyDescent="0.25">
      <c r="A10" s="6"/>
      <c r="B10" s="31"/>
      <c r="C10" s="32"/>
      <c r="D10" s="149"/>
      <c r="F10" s="24"/>
    </row>
    <row r="11" spans="1:9" s="4" customFormat="1" ht="9.75" customHeight="1" x14ac:dyDescent="0.25">
      <c r="A11" s="36"/>
    </row>
    <row r="12" spans="1:9" s="4" customFormat="1" ht="36" customHeight="1" x14ac:dyDescent="0.25">
      <c r="A12" s="288" t="s">
        <v>38</v>
      </c>
      <c r="B12" s="235" t="s">
        <v>40</v>
      </c>
      <c r="C12" s="235"/>
      <c r="D12" s="235"/>
      <c r="E12" s="235" t="s">
        <v>41</v>
      </c>
      <c r="F12" s="235"/>
    </row>
    <row r="13" spans="1:9" s="4" customFormat="1" ht="11.25" customHeight="1" x14ac:dyDescent="0.25">
      <c r="A13" s="231"/>
      <c r="B13" s="232"/>
      <c r="C13" s="232"/>
      <c r="D13" s="232"/>
      <c r="E13" s="232"/>
      <c r="F13" s="232"/>
    </row>
    <row r="14" spans="1:9" s="4" customFormat="1" ht="34.5" customHeight="1" x14ac:dyDescent="0.25">
      <c r="A14" s="231"/>
      <c r="B14" s="232"/>
      <c r="C14" s="232"/>
      <c r="D14" s="232"/>
      <c r="E14" s="232"/>
      <c r="F14" s="37" t="s">
        <v>48</v>
      </c>
    </row>
    <row r="15" spans="1:9" s="4" customFormat="1" ht="15" x14ac:dyDescent="0.25">
      <c r="A15" s="38">
        <v>1</v>
      </c>
      <c r="B15" s="236">
        <v>3</v>
      </c>
      <c r="C15" s="236"/>
      <c r="D15" s="236"/>
      <c r="E15" s="39">
        <v>4</v>
      </c>
      <c r="F15" s="39">
        <v>7</v>
      </c>
      <c r="G15" s="40"/>
      <c r="H15" s="40"/>
      <c r="I15" s="40"/>
    </row>
    <row r="16" spans="1:9" s="4" customFormat="1" ht="15" x14ac:dyDescent="0.25">
      <c r="A16" s="294" t="s">
        <v>793</v>
      </c>
      <c r="B16" s="295"/>
      <c r="C16" s="295"/>
      <c r="D16" s="295"/>
      <c r="E16" s="295"/>
      <c r="F16" s="295"/>
      <c r="G16" s="40"/>
      <c r="H16" s="40"/>
      <c r="I16" s="40"/>
    </row>
    <row r="17" spans="1:27" s="4" customFormat="1" ht="15" x14ac:dyDescent="0.25">
      <c r="A17" s="42" t="s">
        <v>57</v>
      </c>
      <c r="B17" s="283" t="s">
        <v>688</v>
      </c>
      <c r="C17" s="283"/>
      <c r="D17" s="283"/>
      <c r="E17" s="155" t="s">
        <v>284</v>
      </c>
      <c r="F17" s="159">
        <v>1.766</v>
      </c>
      <c r="U17" s="41"/>
      <c r="V17" s="49" t="s">
        <v>688</v>
      </c>
      <c r="AA17" s="49"/>
    </row>
    <row r="18" spans="1:27" s="4" customFormat="1" ht="34.5" x14ac:dyDescent="0.25">
      <c r="A18" s="42" t="s">
        <v>83</v>
      </c>
      <c r="B18" s="283" t="s">
        <v>689</v>
      </c>
      <c r="C18" s="283"/>
      <c r="D18" s="283"/>
      <c r="E18" s="155" t="s">
        <v>169</v>
      </c>
      <c r="F18" s="159">
        <v>67.421999999999997</v>
      </c>
      <c r="U18" s="41"/>
      <c r="V18" s="49" t="s">
        <v>689</v>
      </c>
      <c r="AA18" s="49"/>
    </row>
  </sheetData>
  <mergeCells count="10">
    <mergeCell ref="A6:F6"/>
    <mergeCell ref="B1:E1"/>
    <mergeCell ref="B18:D18"/>
    <mergeCell ref="A16:F16"/>
    <mergeCell ref="B15:D15"/>
    <mergeCell ref="B17:D17"/>
    <mergeCell ref="A12:A14"/>
    <mergeCell ref="B12:D14"/>
    <mergeCell ref="E12:E14"/>
    <mergeCell ref="F12:F13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opLeftCell="A22" zoomScale="115" zoomScaleNormal="115" workbookViewId="0">
      <selection activeCell="O18" sqref="O18"/>
    </sheetView>
  </sheetViews>
  <sheetFormatPr defaultColWidth="9.140625" defaultRowHeight="10.5" customHeight="1" x14ac:dyDescent="0.2"/>
  <cols>
    <col min="1" max="1" width="6.7109375" style="2" customWidth="1"/>
    <col min="2" max="2" width="20.140625" style="2" customWidth="1"/>
    <col min="3" max="3" width="32.7109375" style="2" customWidth="1"/>
    <col min="4" max="8" width="14" style="2" customWidth="1"/>
    <col min="9" max="9" width="9.140625" style="2"/>
    <col min="10" max="10" width="88.7109375" style="3" hidden="1" customWidth="1"/>
    <col min="11" max="11" width="108.85546875" style="3" hidden="1" customWidth="1"/>
    <col min="12" max="12" width="129.5703125" style="3" hidden="1" customWidth="1"/>
    <col min="13" max="14" width="52.85546875" style="3" hidden="1" customWidth="1"/>
    <col min="15" max="16384" width="9.140625" style="2"/>
  </cols>
  <sheetData>
    <row r="1" spans="1:11" s="4" customFormat="1" ht="15" x14ac:dyDescent="0.25">
      <c r="H1" s="116" t="s">
        <v>737</v>
      </c>
    </row>
    <row r="2" spans="1:11" s="4" customFormat="1" ht="15" x14ac:dyDescent="0.25">
      <c r="A2" s="24"/>
      <c r="B2" s="24"/>
      <c r="C2" s="24"/>
      <c r="D2" s="24"/>
      <c r="E2" s="24"/>
      <c r="F2" s="24"/>
      <c r="G2" s="24"/>
      <c r="H2" s="116" t="s">
        <v>1</v>
      </c>
    </row>
    <row r="3" spans="1:11" s="4" customFormat="1" ht="15" x14ac:dyDescent="0.25">
      <c r="A3" s="24"/>
      <c r="B3" s="24"/>
      <c r="C3" s="24"/>
      <c r="D3" s="24"/>
      <c r="E3" s="24"/>
      <c r="F3" s="24"/>
      <c r="G3" s="24"/>
      <c r="H3" s="116"/>
    </row>
    <row r="4" spans="1:11" s="4" customFormat="1" ht="15" x14ac:dyDescent="0.25">
      <c r="A4" s="24"/>
      <c r="B4" s="24" t="s">
        <v>690</v>
      </c>
      <c r="C4" s="242" t="s">
        <v>736</v>
      </c>
      <c r="D4" s="242"/>
      <c r="E4" s="242"/>
      <c r="F4" s="242"/>
      <c r="G4" s="242"/>
      <c r="H4" s="24"/>
      <c r="J4" s="9" t="s">
        <v>736</v>
      </c>
    </row>
    <row r="5" spans="1:11" s="4" customFormat="1" ht="10.5" customHeight="1" x14ac:dyDescent="0.25">
      <c r="A5" s="24"/>
      <c r="B5" s="24"/>
      <c r="C5" s="243" t="s">
        <v>735</v>
      </c>
      <c r="D5" s="243"/>
      <c r="E5" s="243"/>
      <c r="F5" s="243"/>
      <c r="G5" s="243"/>
      <c r="H5" s="24"/>
    </row>
    <row r="6" spans="1:11" s="4" customFormat="1" ht="17.25" customHeight="1" x14ac:dyDescent="0.25">
      <c r="A6" s="24"/>
      <c r="B6" s="24" t="s">
        <v>734</v>
      </c>
      <c r="C6" s="145"/>
      <c r="D6" s="145"/>
      <c r="E6" s="145"/>
      <c r="F6" s="145"/>
      <c r="G6" s="145"/>
      <c r="H6" s="24"/>
    </row>
    <row r="7" spans="1:11" s="4" customFormat="1" ht="17.25" customHeight="1" x14ac:dyDescent="0.25">
      <c r="A7" s="24"/>
      <c r="B7" s="24"/>
      <c r="C7" s="145"/>
      <c r="D7" s="145"/>
      <c r="E7" s="145"/>
      <c r="F7" s="145"/>
      <c r="G7" s="145"/>
      <c r="H7" s="24"/>
    </row>
    <row r="8" spans="1:11" s="4" customFormat="1" ht="17.25" customHeight="1" x14ac:dyDescent="0.25">
      <c r="A8" s="24"/>
      <c r="B8" s="33" t="s">
        <v>750</v>
      </c>
      <c r="C8" s="145"/>
      <c r="D8" s="145"/>
      <c r="E8" s="145"/>
      <c r="F8" s="145"/>
      <c r="G8" s="145"/>
      <c r="H8" s="24"/>
    </row>
    <row r="9" spans="1:11" s="4" customFormat="1" ht="17.25" customHeight="1" x14ac:dyDescent="0.25">
      <c r="A9" s="24"/>
      <c r="B9" s="24"/>
      <c r="C9" s="244"/>
      <c r="D9" s="244"/>
      <c r="E9" s="244"/>
      <c r="F9" s="244"/>
      <c r="G9" s="244"/>
      <c r="H9" s="24"/>
    </row>
    <row r="10" spans="1:11" s="4" customFormat="1" ht="11.25" customHeight="1" x14ac:dyDescent="0.25">
      <c r="A10" s="144"/>
      <c r="B10" s="144"/>
      <c r="C10" s="243" t="s">
        <v>733</v>
      </c>
      <c r="D10" s="243"/>
      <c r="E10" s="243"/>
      <c r="F10" s="243"/>
      <c r="G10" s="243"/>
      <c r="H10" s="144"/>
    </row>
    <row r="11" spans="1:11" s="4" customFormat="1" ht="11.25" customHeight="1" x14ac:dyDescent="0.25">
      <c r="A11" s="144"/>
      <c r="B11" s="144"/>
      <c r="C11" s="145"/>
      <c r="D11" s="145"/>
      <c r="E11" s="145"/>
      <c r="F11" s="145"/>
      <c r="G11" s="145"/>
      <c r="H11" s="144"/>
    </row>
    <row r="12" spans="1:11" s="4" customFormat="1" ht="18" x14ac:dyDescent="0.25">
      <c r="A12" s="144"/>
      <c r="B12" s="245" t="s">
        <v>732</v>
      </c>
      <c r="C12" s="245"/>
      <c r="D12" s="245"/>
      <c r="E12" s="245"/>
      <c r="F12" s="245"/>
      <c r="G12" s="245"/>
      <c r="H12" s="144"/>
    </row>
    <row r="13" spans="1:11" s="4" customFormat="1" ht="11.25" customHeight="1" x14ac:dyDescent="0.25">
      <c r="A13" s="144"/>
      <c r="B13" s="144"/>
      <c r="C13" s="145"/>
      <c r="D13" s="145"/>
      <c r="E13" s="145"/>
      <c r="F13" s="145"/>
      <c r="G13" s="145"/>
      <c r="H13" s="144"/>
    </row>
    <row r="14" spans="1:11" s="4" customFormat="1" ht="11.25" customHeight="1" x14ac:dyDescent="0.25">
      <c r="A14" s="144"/>
      <c r="B14" s="144"/>
      <c r="C14" s="145"/>
      <c r="D14" s="145"/>
      <c r="E14" s="145"/>
      <c r="F14" s="145"/>
      <c r="G14" s="145"/>
      <c r="H14" s="144"/>
    </row>
    <row r="15" spans="1:11" s="4" customFormat="1" ht="11.25" customHeight="1" x14ac:dyDescent="0.25">
      <c r="A15" s="144"/>
      <c r="B15" s="144"/>
      <c r="C15" s="145"/>
      <c r="D15" s="145"/>
      <c r="E15" s="145"/>
      <c r="F15" s="145"/>
      <c r="G15" s="145"/>
      <c r="H15" s="144"/>
    </row>
    <row r="16" spans="1:11" s="4" customFormat="1" ht="28.5" customHeight="1" x14ac:dyDescent="0.25">
      <c r="A16" s="9"/>
      <c r="B16" s="241" t="s">
        <v>6</v>
      </c>
      <c r="C16" s="241"/>
      <c r="D16" s="241"/>
      <c r="E16" s="241"/>
      <c r="F16" s="241"/>
      <c r="G16" s="241"/>
      <c r="H16" s="9"/>
      <c r="K16" s="9" t="s">
        <v>375</v>
      </c>
    </row>
    <row r="17" spans="1:13" s="4" customFormat="1" ht="13.5" customHeight="1" x14ac:dyDescent="0.25">
      <c r="A17" s="143"/>
      <c r="B17" s="249" t="s">
        <v>7</v>
      </c>
      <c r="C17" s="249"/>
      <c r="D17" s="249"/>
      <c r="E17" s="249"/>
      <c r="F17" s="249"/>
      <c r="G17" s="249"/>
      <c r="H17" s="143"/>
    </row>
    <row r="18" spans="1:13" s="4" customFormat="1" ht="9.75" customHeight="1" x14ac:dyDescent="0.25">
      <c r="A18" s="24"/>
      <c r="B18" s="24"/>
      <c r="C18" s="24"/>
      <c r="D18" s="142"/>
      <c r="E18" s="142"/>
      <c r="F18" s="142"/>
      <c r="G18" s="30"/>
      <c r="H18" s="30"/>
    </row>
    <row r="19" spans="1:13" s="4" customFormat="1" ht="15" x14ac:dyDescent="0.25">
      <c r="A19" s="141"/>
      <c r="B19" s="250" t="s">
        <v>731</v>
      </c>
      <c r="C19" s="250"/>
      <c r="D19" s="250"/>
      <c r="E19" s="250"/>
      <c r="F19" s="250"/>
      <c r="G19" s="250"/>
      <c r="H19" s="145"/>
    </row>
    <row r="20" spans="1:13" s="4" customFormat="1" ht="9.75" customHeight="1" x14ac:dyDescent="0.25">
      <c r="A20" s="24"/>
      <c r="B20" s="24"/>
      <c r="C20" s="24"/>
      <c r="D20" s="145"/>
      <c r="E20" s="145"/>
      <c r="F20" s="145"/>
      <c r="G20" s="145"/>
      <c r="H20" s="145"/>
    </row>
    <row r="21" spans="1:13" s="4" customFormat="1" ht="16.5" customHeight="1" x14ac:dyDescent="0.25">
      <c r="A21" s="251" t="s">
        <v>38</v>
      </c>
      <c r="B21" s="251" t="s">
        <v>39</v>
      </c>
      <c r="C21" s="251" t="s">
        <v>730</v>
      </c>
      <c r="D21" s="252" t="s">
        <v>729</v>
      </c>
      <c r="E21" s="253"/>
      <c r="F21" s="253"/>
      <c r="G21" s="253"/>
      <c r="H21" s="254"/>
    </row>
    <row r="22" spans="1:13" s="4" customFormat="1" ht="50.25" customHeight="1" x14ac:dyDescent="0.25">
      <c r="A22" s="234"/>
      <c r="B22" s="234"/>
      <c r="C22" s="234"/>
      <c r="D22" s="251" t="s">
        <v>728</v>
      </c>
      <c r="E22" s="251" t="s">
        <v>28</v>
      </c>
      <c r="F22" s="251" t="s">
        <v>32</v>
      </c>
      <c r="G22" s="251" t="s">
        <v>35</v>
      </c>
      <c r="H22" s="251" t="s">
        <v>49</v>
      </c>
    </row>
    <row r="23" spans="1:13" s="4" customFormat="1" ht="3.75" customHeight="1" x14ac:dyDescent="0.25">
      <c r="A23" s="235"/>
      <c r="B23" s="235"/>
      <c r="C23" s="235"/>
      <c r="D23" s="235"/>
      <c r="E23" s="235"/>
      <c r="F23" s="235"/>
      <c r="G23" s="235"/>
      <c r="H23" s="235"/>
    </row>
    <row r="24" spans="1:13" s="4" customFormat="1" ht="15" x14ac:dyDescent="0.25">
      <c r="A24" s="132">
        <v>1</v>
      </c>
      <c r="B24" s="132">
        <v>2</v>
      </c>
      <c r="C24" s="132">
        <v>3</v>
      </c>
      <c r="D24" s="132">
        <v>4</v>
      </c>
      <c r="E24" s="132">
        <v>5</v>
      </c>
      <c r="F24" s="132">
        <v>6</v>
      </c>
      <c r="G24" s="132">
        <v>7</v>
      </c>
      <c r="H24" s="132">
        <v>8</v>
      </c>
    </row>
    <row r="25" spans="1:13" ht="15" x14ac:dyDescent="0.25">
      <c r="A25" s="246" t="s">
        <v>727</v>
      </c>
      <c r="B25" s="247"/>
      <c r="C25" s="247"/>
      <c r="D25" s="247"/>
      <c r="E25" s="247"/>
      <c r="F25" s="247"/>
      <c r="G25" s="247"/>
      <c r="H25" s="248"/>
      <c r="I25" s="4"/>
      <c r="L25" s="41" t="s">
        <v>727</v>
      </c>
    </row>
    <row r="26" spans="1:13" ht="15" x14ac:dyDescent="0.25">
      <c r="A26" s="136">
        <v>1</v>
      </c>
      <c r="B26" s="131" t="s">
        <v>726</v>
      </c>
      <c r="C26" s="131" t="s">
        <v>11</v>
      </c>
      <c r="D26" s="134">
        <v>100.64</v>
      </c>
      <c r="E26" s="134">
        <v>1.1499999999999999</v>
      </c>
      <c r="F26" s="130"/>
      <c r="G26" s="130"/>
      <c r="H26" s="134">
        <v>101.79</v>
      </c>
      <c r="I26" s="4"/>
      <c r="L26" s="41"/>
    </row>
    <row r="27" spans="1:13" ht="23.25" x14ac:dyDescent="0.25">
      <c r="A27" s="128"/>
      <c r="B27" s="255" t="s">
        <v>725</v>
      </c>
      <c r="C27" s="256"/>
      <c r="D27" s="129">
        <v>100.64</v>
      </c>
      <c r="E27" s="129">
        <v>1.1499999999999999</v>
      </c>
      <c r="F27" s="137"/>
      <c r="G27" s="137"/>
      <c r="H27" s="126">
        <v>101.79</v>
      </c>
      <c r="I27" s="4"/>
      <c r="L27" s="41"/>
      <c r="M27" s="49" t="s">
        <v>725</v>
      </c>
    </row>
    <row r="28" spans="1:13" ht="15" x14ac:dyDescent="0.25">
      <c r="A28" s="246" t="s">
        <v>724</v>
      </c>
      <c r="B28" s="247"/>
      <c r="C28" s="247"/>
      <c r="D28" s="247"/>
      <c r="E28" s="247"/>
      <c r="F28" s="247"/>
      <c r="G28" s="247"/>
      <c r="H28" s="248"/>
      <c r="I28" s="4"/>
      <c r="L28" s="41" t="s">
        <v>724</v>
      </c>
      <c r="M28" s="49"/>
    </row>
    <row r="29" spans="1:13" ht="15" x14ac:dyDescent="0.25">
      <c r="A29" s="136">
        <v>2</v>
      </c>
      <c r="B29" s="131" t="s">
        <v>723</v>
      </c>
      <c r="C29" s="131" t="s">
        <v>281</v>
      </c>
      <c r="D29" s="133">
        <v>1369.22</v>
      </c>
      <c r="E29" s="130"/>
      <c r="F29" s="130"/>
      <c r="G29" s="130"/>
      <c r="H29" s="133">
        <v>1369.22</v>
      </c>
      <c r="I29" s="4"/>
      <c r="L29" s="41"/>
      <c r="M29" s="49"/>
    </row>
    <row r="30" spans="1:13" ht="15" x14ac:dyDescent="0.25">
      <c r="A30" s="136">
        <v>3</v>
      </c>
      <c r="B30" s="131" t="s">
        <v>722</v>
      </c>
      <c r="C30" s="131" t="s">
        <v>354</v>
      </c>
      <c r="D30" s="134">
        <v>138.63999999999999</v>
      </c>
      <c r="E30" s="134">
        <v>42.81</v>
      </c>
      <c r="F30" s="130"/>
      <c r="G30" s="130"/>
      <c r="H30" s="134">
        <v>181.45</v>
      </c>
      <c r="I30" s="4"/>
      <c r="L30" s="41"/>
      <c r="M30" s="49"/>
    </row>
    <row r="31" spans="1:13" ht="15" x14ac:dyDescent="0.25">
      <c r="A31" s="136">
        <v>4</v>
      </c>
      <c r="B31" s="131" t="s">
        <v>721</v>
      </c>
      <c r="C31" s="131" t="s">
        <v>367</v>
      </c>
      <c r="D31" s="134">
        <v>223.47</v>
      </c>
      <c r="E31" s="130"/>
      <c r="F31" s="130"/>
      <c r="G31" s="130"/>
      <c r="H31" s="134">
        <v>223.47</v>
      </c>
      <c r="I31" s="4"/>
      <c r="L31" s="41"/>
      <c r="M31" s="49"/>
    </row>
    <row r="32" spans="1:13" ht="15" x14ac:dyDescent="0.25">
      <c r="A32" s="136">
        <v>5</v>
      </c>
      <c r="B32" s="131" t="s">
        <v>720</v>
      </c>
      <c r="C32" s="131" t="s">
        <v>376</v>
      </c>
      <c r="D32" s="134">
        <v>251.79</v>
      </c>
      <c r="E32" s="130"/>
      <c r="F32" s="130"/>
      <c r="G32" s="130"/>
      <c r="H32" s="134">
        <v>251.79</v>
      </c>
      <c r="I32" s="4"/>
      <c r="L32" s="41"/>
      <c r="M32" s="49"/>
    </row>
    <row r="33" spans="1:14" ht="15" x14ac:dyDescent="0.25">
      <c r="A33" s="136">
        <v>6</v>
      </c>
      <c r="B33" s="131" t="s">
        <v>719</v>
      </c>
      <c r="C33" s="131" t="s">
        <v>386</v>
      </c>
      <c r="D33" s="134">
        <v>33.29</v>
      </c>
      <c r="E33" s="130"/>
      <c r="F33" s="130"/>
      <c r="G33" s="130"/>
      <c r="H33" s="134">
        <v>33.29</v>
      </c>
      <c r="I33" s="4"/>
      <c r="L33" s="41"/>
      <c r="M33" s="49"/>
    </row>
    <row r="34" spans="1:14" ht="22.5" x14ac:dyDescent="0.25">
      <c r="A34" s="136">
        <v>7</v>
      </c>
      <c r="B34" s="131" t="s">
        <v>718</v>
      </c>
      <c r="C34" s="131" t="s">
        <v>430</v>
      </c>
      <c r="D34" s="133">
        <v>1047.77</v>
      </c>
      <c r="E34" s="134">
        <v>17.03</v>
      </c>
      <c r="F34" s="134">
        <v>110.75</v>
      </c>
      <c r="G34" s="130"/>
      <c r="H34" s="133">
        <v>1175.55</v>
      </c>
      <c r="I34" s="4"/>
      <c r="L34" s="41"/>
      <c r="M34" s="49"/>
    </row>
    <row r="35" spans="1:14" ht="15" x14ac:dyDescent="0.25">
      <c r="A35" s="136">
        <v>8</v>
      </c>
      <c r="B35" s="131" t="s">
        <v>717</v>
      </c>
      <c r="C35" s="131" t="s">
        <v>499</v>
      </c>
      <c r="D35" s="130"/>
      <c r="E35" s="134">
        <v>173.47</v>
      </c>
      <c r="F35" s="135">
        <v>728.5</v>
      </c>
      <c r="G35" s="130"/>
      <c r="H35" s="134">
        <v>901.97</v>
      </c>
      <c r="I35" s="4"/>
      <c r="L35" s="41"/>
      <c r="M35" s="49"/>
    </row>
    <row r="36" spans="1:14" ht="15" x14ac:dyDescent="0.25">
      <c r="A36" s="136">
        <v>9</v>
      </c>
      <c r="B36" s="131" t="s">
        <v>716</v>
      </c>
      <c r="C36" s="131" t="s">
        <v>58</v>
      </c>
      <c r="D36" s="130"/>
      <c r="E36" s="134">
        <v>744.15</v>
      </c>
      <c r="F36" s="134">
        <v>1.43</v>
      </c>
      <c r="G36" s="130"/>
      <c r="H36" s="134">
        <v>745.58</v>
      </c>
      <c r="I36" s="4"/>
      <c r="L36" s="41"/>
      <c r="M36" s="49"/>
    </row>
    <row r="37" spans="1:14" ht="15" x14ac:dyDescent="0.25">
      <c r="A37" s="136">
        <v>10</v>
      </c>
      <c r="B37" s="131" t="s">
        <v>715</v>
      </c>
      <c r="C37" s="131" t="s">
        <v>642</v>
      </c>
      <c r="D37" s="134">
        <v>227.94</v>
      </c>
      <c r="E37" s="134">
        <v>0.14000000000000001</v>
      </c>
      <c r="F37" s="134">
        <v>300.06</v>
      </c>
      <c r="G37" s="130"/>
      <c r="H37" s="134">
        <v>528.14</v>
      </c>
      <c r="I37" s="4"/>
      <c r="L37" s="41"/>
      <c r="M37" s="49"/>
    </row>
    <row r="38" spans="1:14" ht="15" x14ac:dyDescent="0.25">
      <c r="A38" s="128"/>
      <c r="B38" s="255" t="s">
        <v>714</v>
      </c>
      <c r="C38" s="256"/>
      <c r="D38" s="127">
        <v>3292.12</v>
      </c>
      <c r="E38" s="140">
        <v>977.6</v>
      </c>
      <c r="F38" s="125">
        <v>1140.74</v>
      </c>
      <c r="G38" s="137"/>
      <c r="H38" s="125">
        <v>5410.46</v>
      </c>
      <c r="I38" s="4"/>
      <c r="L38" s="41"/>
      <c r="M38" s="49" t="s">
        <v>714</v>
      </c>
    </row>
    <row r="39" spans="1:14" ht="15" x14ac:dyDescent="0.25">
      <c r="A39" s="246" t="s">
        <v>713</v>
      </c>
      <c r="B39" s="247"/>
      <c r="C39" s="247"/>
      <c r="D39" s="247"/>
      <c r="E39" s="247"/>
      <c r="F39" s="247"/>
      <c r="G39" s="247"/>
      <c r="H39" s="248"/>
      <c r="I39" s="4"/>
      <c r="L39" s="41" t="s">
        <v>713</v>
      </c>
      <c r="M39" s="49"/>
    </row>
    <row r="40" spans="1:14" ht="15" x14ac:dyDescent="0.25">
      <c r="A40" s="136">
        <v>11</v>
      </c>
      <c r="B40" s="131" t="s">
        <v>712</v>
      </c>
      <c r="C40" s="131" t="s">
        <v>687</v>
      </c>
      <c r="D40" s="134">
        <v>13.73</v>
      </c>
      <c r="E40" s="130"/>
      <c r="F40" s="130"/>
      <c r="G40" s="130"/>
      <c r="H40" s="134">
        <v>13.73</v>
      </c>
      <c r="I40" s="4"/>
      <c r="L40" s="41"/>
      <c r="M40" s="49"/>
    </row>
    <row r="41" spans="1:14" ht="23.25" x14ac:dyDescent="0.25">
      <c r="A41" s="128"/>
      <c r="B41" s="255" t="s">
        <v>711</v>
      </c>
      <c r="C41" s="256"/>
      <c r="D41" s="129">
        <v>13.73</v>
      </c>
      <c r="E41" s="138"/>
      <c r="F41" s="137"/>
      <c r="G41" s="137"/>
      <c r="H41" s="126">
        <v>13.73</v>
      </c>
      <c r="I41" s="4"/>
      <c r="L41" s="41"/>
      <c r="M41" s="49" t="s">
        <v>711</v>
      </c>
    </row>
    <row r="42" spans="1:14" ht="15" x14ac:dyDescent="0.25">
      <c r="A42" s="128"/>
      <c r="B42" s="257" t="s">
        <v>710</v>
      </c>
      <c r="C42" s="258"/>
      <c r="D42" s="127">
        <v>3406.49</v>
      </c>
      <c r="E42" s="129">
        <v>978.75</v>
      </c>
      <c r="F42" s="125">
        <v>1140.74</v>
      </c>
      <c r="G42" s="137"/>
      <c r="H42" s="125">
        <v>5525.98</v>
      </c>
      <c r="I42" s="4"/>
      <c r="L42" s="41"/>
      <c r="M42" s="49"/>
      <c r="N42" s="124" t="s">
        <v>710</v>
      </c>
    </row>
    <row r="43" spans="1:14" ht="15" x14ac:dyDescent="0.25">
      <c r="A43" s="246" t="s">
        <v>709</v>
      </c>
      <c r="B43" s="247"/>
      <c r="C43" s="247"/>
      <c r="D43" s="247"/>
      <c r="E43" s="247"/>
      <c r="F43" s="247"/>
      <c r="G43" s="247"/>
      <c r="H43" s="248"/>
      <c r="I43" s="4"/>
      <c r="L43" s="41" t="s">
        <v>709</v>
      </c>
      <c r="M43" s="49"/>
      <c r="N43" s="124"/>
    </row>
    <row r="44" spans="1:14" ht="15" x14ac:dyDescent="0.25">
      <c r="A44" s="128"/>
      <c r="B44" s="257" t="s">
        <v>708</v>
      </c>
      <c r="C44" s="258"/>
      <c r="D44" s="127">
        <v>3406.49</v>
      </c>
      <c r="E44" s="129">
        <v>978.75</v>
      </c>
      <c r="F44" s="125">
        <v>1140.74</v>
      </c>
      <c r="G44" s="137"/>
      <c r="H44" s="125">
        <v>5525.98</v>
      </c>
      <c r="I44" s="4"/>
      <c r="L44" s="41"/>
      <c r="M44" s="49"/>
      <c r="N44" s="124" t="s">
        <v>708</v>
      </c>
    </row>
    <row r="45" spans="1:14" ht="15" x14ac:dyDescent="0.25">
      <c r="A45" s="246" t="s">
        <v>707</v>
      </c>
      <c r="B45" s="247"/>
      <c r="C45" s="247"/>
      <c r="D45" s="247"/>
      <c r="E45" s="247"/>
      <c r="F45" s="247"/>
      <c r="G45" s="247"/>
      <c r="H45" s="248"/>
      <c r="I45" s="4"/>
      <c r="L45" s="41" t="s">
        <v>707</v>
      </c>
      <c r="M45" s="49"/>
      <c r="N45" s="124"/>
    </row>
    <row r="46" spans="1:14" ht="15" x14ac:dyDescent="0.25">
      <c r="A46" s="128"/>
      <c r="B46" s="257" t="s">
        <v>706</v>
      </c>
      <c r="C46" s="258"/>
      <c r="D46" s="127">
        <v>3406.49</v>
      </c>
      <c r="E46" s="129">
        <v>978.75</v>
      </c>
      <c r="F46" s="125">
        <v>1140.74</v>
      </c>
      <c r="G46" s="137"/>
      <c r="H46" s="125">
        <v>5525.98</v>
      </c>
      <c r="I46" s="4"/>
      <c r="L46" s="41"/>
      <c r="M46" s="49"/>
      <c r="N46" s="124" t="s">
        <v>706</v>
      </c>
    </row>
    <row r="47" spans="1:14" ht="15" x14ac:dyDescent="0.25">
      <c r="A47" s="246" t="s">
        <v>705</v>
      </c>
      <c r="B47" s="247"/>
      <c r="C47" s="247"/>
      <c r="D47" s="247"/>
      <c r="E47" s="247"/>
      <c r="F47" s="247"/>
      <c r="G47" s="247"/>
      <c r="H47" s="248"/>
      <c r="I47" s="4"/>
      <c r="L47" s="41" t="s">
        <v>705</v>
      </c>
      <c r="M47" s="49"/>
      <c r="N47" s="124"/>
    </row>
    <row r="48" spans="1:14" ht="123.75" x14ac:dyDescent="0.25">
      <c r="A48" s="136">
        <v>12</v>
      </c>
      <c r="B48" s="131" t="s">
        <v>704</v>
      </c>
      <c r="C48" s="131" t="s">
        <v>703</v>
      </c>
      <c r="D48" s="130"/>
      <c r="E48" s="130"/>
      <c r="F48" s="130"/>
      <c r="G48" s="134">
        <v>118.26</v>
      </c>
      <c r="H48" s="134">
        <v>118.26</v>
      </c>
      <c r="I48" s="4"/>
      <c r="L48" s="41"/>
      <c r="M48" s="49"/>
      <c r="N48" s="124"/>
    </row>
    <row r="49" spans="1:14" ht="22.5" x14ac:dyDescent="0.25">
      <c r="A49" s="132"/>
      <c r="B49" s="131"/>
      <c r="C49" s="131"/>
      <c r="D49" s="130"/>
      <c r="E49" s="130"/>
      <c r="F49" s="130"/>
      <c r="G49" s="130" t="s">
        <v>749</v>
      </c>
      <c r="H49" s="130"/>
      <c r="I49" s="4"/>
      <c r="L49" s="41"/>
      <c r="M49" s="49"/>
      <c r="N49" s="124"/>
    </row>
    <row r="50" spans="1:14" ht="15" x14ac:dyDescent="0.25">
      <c r="A50" s="128"/>
      <c r="B50" s="255" t="s">
        <v>702</v>
      </c>
      <c r="C50" s="256"/>
      <c r="D50" s="138"/>
      <c r="E50" s="138"/>
      <c r="F50" s="137"/>
      <c r="G50" s="126">
        <v>118.26</v>
      </c>
      <c r="H50" s="126">
        <v>118.26</v>
      </c>
      <c r="I50" s="4"/>
      <c r="L50" s="41"/>
      <c r="M50" s="49" t="s">
        <v>702</v>
      </c>
      <c r="N50" s="124"/>
    </row>
    <row r="51" spans="1:14" ht="15" x14ac:dyDescent="0.25">
      <c r="A51" s="246" t="s">
        <v>701</v>
      </c>
      <c r="B51" s="247"/>
      <c r="C51" s="247"/>
      <c r="D51" s="247"/>
      <c r="E51" s="247"/>
      <c r="F51" s="247"/>
      <c r="G51" s="247"/>
      <c r="H51" s="248"/>
      <c r="I51" s="4"/>
      <c r="L51" s="41" t="s">
        <v>701</v>
      </c>
      <c r="M51" s="49"/>
      <c r="N51" s="124"/>
    </row>
    <row r="52" spans="1:14" ht="15" x14ac:dyDescent="0.25">
      <c r="A52" s="128"/>
      <c r="B52" s="257" t="s">
        <v>700</v>
      </c>
      <c r="C52" s="258"/>
      <c r="D52" s="127">
        <v>3406.49</v>
      </c>
      <c r="E52" s="129">
        <v>978.75</v>
      </c>
      <c r="F52" s="125">
        <v>1140.74</v>
      </c>
      <c r="G52" s="126">
        <v>118.26</v>
      </c>
      <c r="H52" s="125">
        <v>5644.24</v>
      </c>
      <c r="I52" s="4"/>
      <c r="L52" s="41"/>
      <c r="M52" s="49"/>
      <c r="N52" s="124" t="s">
        <v>700</v>
      </c>
    </row>
    <row r="53" spans="1:14" ht="15" x14ac:dyDescent="0.25">
      <c r="A53" s="246" t="s">
        <v>699</v>
      </c>
      <c r="B53" s="247"/>
      <c r="C53" s="247"/>
      <c r="D53" s="247"/>
      <c r="E53" s="247"/>
      <c r="F53" s="247"/>
      <c r="G53" s="247"/>
      <c r="H53" s="248"/>
      <c r="I53" s="4"/>
      <c r="L53" s="41" t="s">
        <v>699</v>
      </c>
      <c r="M53" s="49"/>
      <c r="N53" s="124"/>
    </row>
    <row r="54" spans="1:14" ht="15" x14ac:dyDescent="0.25">
      <c r="A54" s="136">
        <v>13</v>
      </c>
      <c r="B54" s="131" t="s">
        <v>698</v>
      </c>
      <c r="C54" s="131" t="s">
        <v>697</v>
      </c>
      <c r="D54" s="135">
        <v>681.3</v>
      </c>
      <c r="E54" s="134">
        <v>195.75</v>
      </c>
      <c r="F54" s="134">
        <v>228.15</v>
      </c>
      <c r="G54" s="134">
        <v>23.65</v>
      </c>
      <c r="H54" s="133">
        <v>1128.8499999999999</v>
      </c>
      <c r="I54" s="4"/>
      <c r="L54" s="41"/>
      <c r="M54" s="49"/>
      <c r="N54" s="124"/>
    </row>
    <row r="55" spans="1:14" ht="15" x14ac:dyDescent="0.25">
      <c r="A55" s="132"/>
      <c r="B55" s="131"/>
      <c r="C55" s="131"/>
      <c r="D55" s="130" t="s">
        <v>748</v>
      </c>
      <c r="E55" s="130" t="s">
        <v>747</v>
      </c>
      <c r="F55" s="130" t="s">
        <v>746</v>
      </c>
      <c r="G55" s="130" t="s">
        <v>745</v>
      </c>
      <c r="H55" s="130"/>
      <c r="I55" s="4"/>
      <c r="L55" s="41"/>
      <c r="M55" s="49"/>
      <c r="N55" s="124"/>
    </row>
    <row r="56" spans="1:14" ht="15" x14ac:dyDescent="0.25">
      <c r="A56" s="128"/>
      <c r="B56" s="255" t="s">
        <v>696</v>
      </c>
      <c r="C56" s="256"/>
      <c r="D56" s="140">
        <v>681.3</v>
      </c>
      <c r="E56" s="129">
        <v>195.75</v>
      </c>
      <c r="F56" s="126">
        <v>228.15</v>
      </c>
      <c r="G56" s="126">
        <v>23.65</v>
      </c>
      <c r="H56" s="125">
        <v>1128.8499999999999</v>
      </c>
      <c r="I56" s="4"/>
      <c r="L56" s="41"/>
      <c r="M56" s="49" t="s">
        <v>696</v>
      </c>
      <c r="N56" s="124"/>
    </row>
    <row r="57" spans="1:14" ht="15" x14ac:dyDescent="0.25">
      <c r="A57" s="128"/>
      <c r="B57" s="257" t="s">
        <v>695</v>
      </c>
      <c r="C57" s="258"/>
      <c r="D57" s="127">
        <v>4087.79</v>
      </c>
      <c r="E57" s="146">
        <v>1174.5</v>
      </c>
      <c r="F57" s="125">
        <v>1368.89</v>
      </c>
      <c r="G57" s="126">
        <v>141.91</v>
      </c>
      <c r="H57" s="125">
        <v>6773.09</v>
      </c>
      <c r="I57" s="4"/>
      <c r="L57" s="41"/>
      <c r="M57" s="49"/>
      <c r="N57" s="124" t="s">
        <v>695</v>
      </c>
    </row>
    <row r="60" spans="1:14" s="4" customFormat="1" ht="15" x14ac:dyDescent="0.25">
      <c r="A60" s="122" t="s">
        <v>694</v>
      </c>
      <c r="B60" s="24"/>
      <c r="D60" s="118"/>
      <c r="E60" s="118"/>
      <c r="F60" s="118"/>
      <c r="G60" s="118"/>
      <c r="H60" s="118"/>
    </row>
    <row r="61" spans="1:14" s="4" customFormat="1" ht="15" x14ac:dyDescent="0.25">
      <c r="A61" s="24"/>
      <c r="B61" s="24"/>
      <c r="C61" s="121"/>
      <c r="D61" s="121" t="s">
        <v>691</v>
      </c>
      <c r="E61" s="121"/>
      <c r="F61" s="121"/>
      <c r="G61" s="121"/>
      <c r="H61" s="121"/>
    </row>
    <row r="62" spans="1:14" s="4" customFormat="1" ht="15" x14ac:dyDescent="0.25">
      <c r="A62" s="122" t="s">
        <v>693</v>
      </c>
      <c r="B62" s="24"/>
      <c r="D62" s="118"/>
      <c r="E62" s="118"/>
      <c r="F62" s="118"/>
      <c r="G62" s="118"/>
      <c r="H62" s="118"/>
    </row>
    <row r="63" spans="1:14" s="4" customFormat="1" ht="15" x14ac:dyDescent="0.25">
      <c r="A63" s="24"/>
      <c r="B63" s="24"/>
      <c r="C63" s="121"/>
      <c r="D63" s="121" t="s">
        <v>691</v>
      </c>
      <c r="E63" s="121"/>
      <c r="F63" s="121"/>
      <c r="G63" s="121"/>
      <c r="H63" s="121"/>
    </row>
    <row r="64" spans="1:14" s="4" customFormat="1" ht="15" x14ac:dyDescent="0.25">
      <c r="A64" s="122" t="s">
        <v>692</v>
      </c>
      <c r="B64" s="24"/>
      <c r="C64" s="122"/>
      <c r="D64" s="122"/>
      <c r="E64" s="122"/>
      <c r="F64" s="122"/>
      <c r="G64" s="122"/>
      <c r="H64" s="122"/>
    </row>
    <row r="65" spans="1:8" s="4" customFormat="1" ht="15" x14ac:dyDescent="0.25">
      <c r="A65" s="24"/>
      <c r="B65" s="24"/>
      <c r="C65" s="123"/>
      <c r="D65" s="121" t="s">
        <v>691</v>
      </c>
      <c r="E65" s="121"/>
      <c r="F65" s="121"/>
      <c r="G65" s="121"/>
      <c r="H65" s="121"/>
    </row>
    <row r="66" spans="1:8" s="4" customFormat="1" ht="15" x14ac:dyDescent="0.25">
      <c r="A66" s="122" t="s">
        <v>690</v>
      </c>
      <c r="B66" s="24"/>
      <c r="C66" s="122"/>
      <c r="D66" s="122"/>
      <c r="E66" s="122"/>
      <c r="F66" s="122"/>
      <c r="G66" s="122"/>
      <c r="H66" s="122"/>
    </row>
    <row r="67" spans="1:8" s="4" customFormat="1" ht="15" x14ac:dyDescent="0.25">
      <c r="A67" s="24"/>
      <c r="B67" s="24"/>
      <c r="C67" s="243" t="s">
        <v>279</v>
      </c>
      <c r="D67" s="243"/>
      <c r="E67" s="243"/>
      <c r="F67" s="243"/>
      <c r="G67" s="121"/>
      <c r="H67" s="121"/>
    </row>
    <row r="69" spans="1:8" s="4" customFormat="1" ht="15" x14ac:dyDescent="0.25">
      <c r="C69" s="120"/>
    </row>
  </sheetData>
  <mergeCells count="36">
    <mergeCell ref="B56:C56"/>
    <mergeCell ref="B57:C57"/>
    <mergeCell ref="C67:F67"/>
    <mergeCell ref="B46:C46"/>
    <mergeCell ref="A47:H47"/>
    <mergeCell ref="B50:C50"/>
    <mergeCell ref="A51:H51"/>
    <mergeCell ref="B52:C52"/>
    <mergeCell ref="A53:H53"/>
    <mergeCell ref="B41:C41"/>
    <mergeCell ref="B42:C42"/>
    <mergeCell ref="A43:H43"/>
    <mergeCell ref="B44:C44"/>
    <mergeCell ref="A45:H45"/>
    <mergeCell ref="A39:H39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38:C38"/>
    <mergeCell ref="B16:G16"/>
    <mergeCell ref="C4:G4"/>
    <mergeCell ref="C5:G5"/>
    <mergeCell ref="C9:G9"/>
    <mergeCell ref="C10:G10"/>
    <mergeCell ref="B12:G12"/>
  </mergeCells>
  <printOptions horizontalCentered="1"/>
  <pageMargins left="0.70866143703460704" right="0.70866143703460704" top="0.74803149700164795" bottom="0.74803149700164795" header="0.31496062874794001" footer="0.31496062874794001"/>
  <pageSetup paperSize="9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zoomScale="115" zoomScaleNormal="115" workbookViewId="0">
      <selection activeCell="I16" sqref="I16"/>
    </sheetView>
  </sheetViews>
  <sheetFormatPr defaultColWidth="9.140625" defaultRowHeight="10.5" customHeight="1" x14ac:dyDescent="0.2"/>
  <cols>
    <col min="1" max="1" width="6.7109375" style="2" customWidth="1"/>
    <col min="2" max="2" width="20.140625" style="2" customWidth="1"/>
    <col min="3" max="3" width="32.7109375" style="2" customWidth="1"/>
    <col min="4" max="8" width="14" style="2" customWidth="1"/>
    <col min="9" max="9" width="9.140625" style="2"/>
    <col min="10" max="10" width="88.7109375" style="3" hidden="1" customWidth="1"/>
    <col min="11" max="11" width="108.85546875" style="3" hidden="1" customWidth="1"/>
    <col min="12" max="12" width="129.5703125" style="3" hidden="1" customWidth="1"/>
    <col min="13" max="14" width="52.85546875" style="3" hidden="1" customWidth="1"/>
    <col min="15" max="16384" width="9.140625" style="2"/>
  </cols>
  <sheetData>
    <row r="1" spans="1:11" s="4" customFormat="1" ht="15" customHeight="1" x14ac:dyDescent="0.25">
      <c r="H1" s="116" t="s">
        <v>737</v>
      </c>
    </row>
    <row r="2" spans="1:11" s="4" customFormat="1" ht="15" x14ac:dyDescent="0.25">
      <c r="A2" s="24"/>
      <c r="B2" s="24"/>
      <c r="C2" s="24"/>
      <c r="D2" s="24"/>
      <c r="E2" s="24"/>
      <c r="F2" s="24"/>
      <c r="G2" s="24"/>
      <c r="H2" s="116" t="s">
        <v>1</v>
      </c>
    </row>
    <row r="3" spans="1:11" s="4" customFormat="1" ht="15" x14ac:dyDescent="0.25">
      <c r="A3" s="24"/>
      <c r="B3" s="24"/>
      <c r="C3" s="24"/>
      <c r="D3" s="24"/>
      <c r="E3" s="24"/>
      <c r="F3" s="24"/>
      <c r="G3" s="24"/>
      <c r="H3" s="116"/>
    </row>
    <row r="4" spans="1:11" s="4" customFormat="1" ht="15" x14ac:dyDescent="0.25">
      <c r="A4" s="24"/>
      <c r="B4" s="24" t="s">
        <v>690</v>
      </c>
      <c r="C4" s="242" t="s">
        <v>736</v>
      </c>
      <c r="D4" s="242"/>
      <c r="E4" s="242"/>
      <c r="F4" s="242"/>
      <c r="G4" s="242"/>
      <c r="H4" s="24"/>
      <c r="J4" s="9" t="s">
        <v>736</v>
      </c>
    </row>
    <row r="5" spans="1:11" s="4" customFormat="1" ht="10.5" customHeight="1" x14ac:dyDescent="0.25">
      <c r="A5" s="24"/>
      <c r="B5" s="24"/>
      <c r="C5" s="243" t="s">
        <v>735</v>
      </c>
      <c r="D5" s="243"/>
      <c r="E5" s="243"/>
      <c r="F5" s="243"/>
      <c r="G5" s="243"/>
      <c r="H5" s="24"/>
    </row>
    <row r="6" spans="1:11" s="4" customFormat="1" ht="17.25" customHeight="1" x14ac:dyDescent="0.25">
      <c r="A6" s="24"/>
      <c r="B6" s="24" t="s">
        <v>734</v>
      </c>
      <c r="C6" s="145"/>
      <c r="D6" s="145"/>
      <c r="E6" s="145"/>
      <c r="F6" s="145"/>
      <c r="G6" s="145"/>
      <c r="H6" s="24"/>
    </row>
    <row r="7" spans="1:11" s="4" customFormat="1" ht="17.25" customHeight="1" x14ac:dyDescent="0.25">
      <c r="A7" s="24"/>
      <c r="B7" s="24"/>
      <c r="C7" s="145"/>
      <c r="D7" s="145"/>
      <c r="E7" s="145"/>
      <c r="F7" s="145"/>
      <c r="G7" s="145"/>
      <c r="H7" s="24"/>
    </row>
    <row r="8" spans="1:11" s="4" customFormat="1" ht="17.25" customHeight="1" x14ac:dyDescent="0.25">
      <c r="A8" s="24"/>
      <c r="B8" s="33" t="s">
        <v>756</v>
      </c>
      <c r="C8" s="145"/>
      <c r="D8" s="145"/>
      <c r="E8" s="145"/>
      <c r="F8" s="145"/>
      <c r="G8" s="145"/>
      <c r="H8" s="24"/>
    </row>
    <row r="9" spans="1:11" s="4" customFormat="1" ht="17.25" customHeight="1" x14ac:dyDescent="0.25">
      <c r="A9" s="24"/>
      <c r="B9" s="24"/>
      <c r="C9" s="244"/>
      <c r="D9" s="244"/>
      <c r="E9" s="244"/>
      <c r="F9" s="244"/>
      <c r="G9" s="244"/>
      <c r="H9" s="24"/>
    </row>
    <row r="10" spans="1:11" s="4" customFormat="1" ht="11.25" customHeight="1" x14ac:dyDescent="0.25">
      <c r="A10" s="144"/>
      <c r="B10" s="144"/>
      <c r="C10" s="243" t="s">
        <v>733</v>
      </c>
      <c r="D10" s="243"/>
      <c r="E10" s="243"/>
      <c r="F10" s="243"/>
      <c r="G10" s="243"/>
      <c r="H10" s="144"/>
    </row>
    <row r="11" spans="1:11" s="4" customFormat="1" ht="11.25" customHeight="1" x14ac:dyDescent="0.25">
      <c r="A11" s="144"/>
      <c r="B11" s="144"/>
      <c r="C11" s="145"/>
      <c r="D11" s="145"/>
      <c r="E11" s="145"/>
      <c r="F11" s="145"/>
      <c r="G11" s="145"/>
      <c r="H11" s="144"/>
    </row>
    <row r="12" spans="1:11" s="4" customFormat="1" ht="18" x14ac:dyDescent="0.25">
      <c r="A12" s="144"/>
      <c r="B12" s="245" t="s">
        <v>732</v>
      </c>
      <c r="C12" s="245"/>
      <c r="D12" s="245"/>
      <c r="E12" s="245"/>
      <c r="F12" s="245"/>
      <c r="G12" s="245"/>
      <c r="H12" s="144"/>
    </row>
    <row r="13" spans="1:11" s="4" customFormat="1" ht="11.25" customHeight="1" x14ac:dyDescent="0.25">
      <c r="A13" s="144"/>
      <c r="B13" s="144"/>
      <c r="C13" s="145"/>
      <c r="D13" s="145"/>
      <c r="E13" s="145"/>
      <c r="F13" s="145"/>
      <c r="G13" s="145"/>
      <c r="H13" s="144"/>
    </row>
    <row r="14" spans="1:11" s="4" customFormat="1" ht="6.75" customHeight="1" x14ac:dyDescent="0.25">
      <c r="A14" s="144"/>
      <c r="B14" s="144"/>
      <c r="C14" s="145"/>
      <c r="D14" s="145"/>
      <c r="E14" s="145"/>
      <c r="F14" s="145"/>
      <c r="G14" s="145"/>
      <c r="H14" s="144"/>
    </row>
    <row r="15" spans="1:11" s="4" customFormat="1" ht="11.25" hidden="1" customHeight="1" x14ac:dyDescent="0.25">
      <c r="A15" s="144"/>
      <c r="B15" s="144"/>
      <c r="C15" s="145"/>
      <c r="D15" s="145"/>
      <c r="E15" s="145"/>
      <c r="F15" s="145"/>
      <c r="G15" s="145"/>
      <c r="H15" s="144"/>
    </row>
    <row r="16" spans="1:11" s="4" customFormat="1" ht="33" customHeight="1" x14ac:dyDescent="0.25">
      <c r="A16" s="9"/>
      <c r="B16" s="241" t="s">
        <v>6</v>
      </c>
      <c r="C16" s="241"/>
      <c r="D16" s="241"/>
      <c r="E16" s="241"/>
      <c r="F16" s="241"/>
      <c r="G16" s="241"/>
      <c r="H16" s="9"/>
      <c r="K16" s="9" t="s">
        <v>375</v>
      </c>
    </row>
    <row r="17" spans="1:13" s="4" customFormat="1" ht="13.5" customHeight="1" x14ac:dyDescent="0.25">
      <c r="A17" s="143"/>
      <c r="B17" s="249" t="s">
        <v>7</v>
      </c>
      <c r="C17" s="249"/>
      <c r="D17" s="249"/>
      <c r="E17" s="249"/>
      <c r="F17" s="249"/>
      <c r="G17" s="249"/>
      <c r="H17" s="143"/>
    </row>
    <row r="18" spans="1:13" s="4" customFormat="1" ht="9.75" customHeight="1" x14ac:dyDescent="0.25">
      <c r="A18" s="24"/>
      <c r="B18" s="24"/>
      <c r="C18" s="24"/>
      <c r="D18" s="142"/>
      <c r="E18" s="142"/>
      <c r="F18" s="142"/>
      <c r="G18" s="30"/>
      <c r="H18" s="30"/>
    </row>
    <row r="19" spans="1:13" s="4" customFormat="1" ht="15" x14ac:dyDescent="0.25">
      <c r="A19" s="141"/>
      <c r="B19" s="250" t="s">
        <v>731</v>
      </c>
      <c r="C19" s="250"/>
      <c r="D19" s="250"/>
      <c r="E19" s="250"/>
      <c r="F19" s="250"/>
      <c r="G19" s="250"/>
      <c r="H19" s="145"/>
    </row>
    <row r="20" spans="1:13" s="4" customFormat="1" ht="9.75" customHeight="1" x14ac:dyDescent="0.25">
      <c r="A20" s="24"/>
      <c r="B20" s="24"/>
      <c r="C20" s="24"/>
      <c r="D20" s="145"/>
      <c r="E20" s="145"/>
      <c r="F20" s="145"/>
      <c r="G20" s="145"/>
      <c r="H20" s="145"/>
    </row>
    <row r="21" spans="1:13" s="4" customFormat="1" ht="16.5" customHeight="1" x14ac:dyDescent="0.25">
      <c r="A21" s="251" t="s">
        <v>38</v>
      </c>
      <c r="B21" s="251" t="s">
        <v>39</v>
      </c>
      <c r="C21" s="251" t="s">
        <v>730</v>
      </c>
      <c r="D21" s="252" t="s">
        <v>729</v>
      </c>
      <c r="E21" s="253"/>
      <c r="F21" s="253"/>
      <c r="G21" s="253"/>
      <c r="H21" s="254"/>
    </row>
    <row r="22" spans="1:13" s="4" customFormat="1" ht="50.25" customHeight="1" x14ac:dyDescent="0.25">
      <c r="A22" s="234"/>
      <c r="B22" s="234"/>
      <c r="C22" s="234"/>
      <c r="D22" s="251" t="s">
        <v>728</v>
      </c>
      <c r="E22" s="251" t="s">
        <v>28</v>
      </c>
      <c r="F22" s="251" t="s">
        <v>32</v>
      </c>
      <c r="G22" s="251" t="s">
        <v>35</v>
      </c>
      <c r="H22" s="251" t="s">
        <v>49</v>
      </c>
    </row>
    <row r="23" spans="1:13" s="4" customFormat="1" ht="3.75" customHeight="1" x14ac:dyDescent="0.25">
      <c r="A23" s="235"/>
      <c r="B23" s="235"/>
      <c r="C23" s="235"/>
      <c r="D23" s="235"/>
      <c r="E23" s="235"/>
      <c r="F23" s="235"/>
      <c r="G23" s="235"/>
      <c r="H23" s="235"/>
    </row>
    <row r="24" spans="1:13" s="4" customFormat="1" ht="15" x14ac:dyDescent="0.25">
      <c r="A24" s="132">
        <v>1</v>
      </c>
      <c r="B24" s="132">
        <v>2</v>
      </c>
      <c r="C24" s="132">
        <v>3</v>
      </c>
      <c r="D24" s="132">
        <v>4</v>
      </c>
      <c r="E24" s="132">
        <v>5</v>
      </c>
      <c r="F24" s="132">
        <v>6</v>
      </c>
      <c r="G24" s="132">
        <v>7</v>
      </c>
      <c r="H24" s="132">
        <v>8</v>
      </c>
    </row>
    <row r="25" spans="1:13" ht="15" x14ac:dyDescent="0.25">
      <c r="A25" s="246" t="s">
        <v>727</v>
      </c>
      <c r="B25" s="247"/>
      <c r="C25" s="247"/>
      <c r="D25" s="247"/>
      <c r="E25" s="247"/>
      <c r="F25" s="247"/>
      <c r="G25" s="247"/>
      <c r="H25" s="248"/>
      <c r="I25" s="4"/>
      <c r="L25" s="41" t="s">
        <v>727</v>
      </c>
    </row>
    <row r="26" spans="1:13" ht="15" x14ac:dyDescent="0.25">
      <c r="A26" s="136">
        <v>1</v>
      </c>
      <c r="B26" s="131" t="s">
        <v>726</v>
      </c>
      <c r="C26" s="131" t="s">
        <v>11</v>
      </c>
      <c r="D26" s="133">
        <v>2500.4699999999998</v>
      </c>
      <c r="E26" s="134">
        <v>36.96</v>
      </c>
      <c r="F26" s="130"/>
      <c r="G26" s="130"/>
      <c r="H26" s="133">
        <v>2537.4299999999998</v>
      </c>
      <c r="I26" s="4"/>
      <c r="L26" s="41"/>
    </row>
    <row r="27" spans="1:13" ht="23.25" x14ac:dyDescent="0.25">
      <c r="A27" s="128"/>
      <c r="B27" s="255" t="s">
        <v>725</v>
      </c>
      <c r="C27" s="256"/>
      <c r="D27" s="127">
        <v>2500.4699999999998</v>
      </c>
      <c r="E27" s="129">
        <v>36.96</v>
      </c>
      <c r="F27" s="137"/>
      <c r="G27" s="137"/>
      <c r="H27" s="125">
        <v>2537.4299999999998</v>
      </c>
      <c r="I27" s="4"/>
      <c r="L27" s="41"/>
      <c r="M27" s="49" t="s">
        <v>725</v>
      </c>
    </row>
    <row r="28" spans="1:13" ht="15" x14ac:dyDescent="0.25">
      <c r="A28" s="246" t="s">
        <v>724</v>
      </c>
      <c r="B28" s="247"/>
      <c r="C28" s="247"/>
      <c r="D28" s="247"/>
      <c r="E28" s="247"/>
      <c r="F28" s="247"/>
      <c r="G28" s="247"/>
      <c r="H28" s="248"/>
      <c r="I28" s="4"/>
      <c r="L28" s="41" t="s">
        <v>724</v>
      </c>
      <c r="M28" s="49"/>
    </row>
    <row r="29" spans="1:13" ht="15" x14ac:dyDescent="0.25">
      <c r="A29" s="136">
        <v>2</v>
      </c>
      <c r="B29" s="131" t="s">
        <v>723</v>
      </c>
      <c r="C29" s="131" t="s">
        <v>281</v>
      </c>
      <c r="D29" s="133">
        <v>14733.18</v>
      </c>
      <c r="E29" s="130"/>
      <c r="F29" s="130"/>
      <c r="G29" s="130"/>
      <c r="H29" s="133">
        <v>14733.18</v>
      </c>
      <c r="I29" s="4"/>
      <c r="L29" s="41"/>
      <c r="M29" s="49"/>
    </row>
    <row r="30" spans="1:13" ht="15" x14ac:dyDescent="0.25">
      <c r="A30" s="136">
        <v>3</v>
      </c>
      <c r="B30" s="131" t="s">
        <v>722</v>
      </c>
      <c r="C30" s="131" t="s">
        <v>354</v>
      </c>
      <c r="D30" s="133">
        <v>1561.29</v>
      </c>
      <c r="E30" s="134">
        <v>363.89</v>
      </c>
      <c r="F30" s="130"/>
      <c r="G30" s="130"/>
      <c r="H30" s="133">
        <v>1925.18</v>
      </c>
      <c r="I30" s="4"/>
      <c r="L30" s="41"/>
      <c r="M30" s="49"/>
    </row>
    <row r="31" spans="1:13" ht="15" x14ac:dyDescent="0.25">
      <c r="A31" s="136">
        <v>4</v>
      </c>
      <c r="B31" s="131" t="s">
        <v>721</v>
      </c>
      <c r="C31" s="131" t="s">
        <v>367</v>
      </c>
      <c r="D31" s="133">
        <v>2099.02</v>
      </c>
      <c r="E31" s="130"/>
      <c r="F31" s="130"/>
      <c r="G31" s="130"/>
      <c r="H31" s="133">
        <v>2099.02</v>
      </c>
      <c r="I31" s="4"/>
      <c r="L31" s="41"/>
      <c r="M31" s="49"/>
    </row>
    <row r="32" spans="1:13" ht="15" x14ac:dyDescent="0.25">
      <c r="A32" s="136">
        <v>5</v>
      </c>
      <c r="B32" s="131" t="s">
        <v>720</v>
      </c>
      <c r="C32" s="131" t="s">
        <v>376</v>
      </c>
      <c r="D32" s="133">
        <v>2804.04</v>
      </c>
      <c r="E32" s="130"/>
      <c r="F32" s="130"/>
      <c r="G32" s="130"/>
      <c r="H32" s="133">
        <v>2804.04</v>
      </c>
      <c r="I32" s="4"/>
      <c r="L32" s="41"/>
      <c r="M32" s="49"/>
    </row>
    <row r="33" spans="1:14" ht="15" x14ac:dyDescent="0.25">
      <c r="A33" s="136">
        <v>6</v>
      </c>
      <c r="B33" s="131" t="s">
        <v>719</v>
      </c>
      <c r="C33" s="131" t="s">
        <v>386</v>
      </c>
      <c r="D33" s="134">
        <v>33.29</v>
      </c>
      <c r="E33" s="130"/>
      <c r="F33" s="130"/>
      <c r="G33" s="130"/>
      <c r="H33" s="134">
        <v>33.29</v>
      </c>
      <c r="I33" s="4"/>
      <c r="L33" s="41"/>
      <c r="M33" s="49"/>
    </row>
    <row r="34" spans="1:14" ht="22.5" x14ac:dyDescent="0.25">
      <c r="A34" s="136">
        <v>7</v>
      </c>
      <c r="B34" s="131" t="s">
        <v>718</v>
      </c>
      <c r="C34" s="131" t="s">
        <v>430</v>
      </c>
      <c r="D34" s="133">
        <v>21479.17</v>
      </c>
      <c r="E34" s="134">
        <v>353.82</v>
      </c>
      <c r="F34" s="134">
        <v>568.13</v>
      </c>
      <c r="G34" s="130"/>
      <c r="H34" s="133">
        <v>22401.119999999999</v>
      </c>
      <c r="I34" s="4"/>
      <c r="L34" s="41"/>
      <c r="M34" s="49"/>
    </row>
    <row r="35" spans="1:14" ht="15" x14ac:dyDescent="0.25">
      <c r="A35" s="136">
        <v>8</v>
      </c>
      <c r="B35" s="131" t="s">
        <v>717</v>
      </c>
      <c r="C35" s="131" t="s">
        <v>499</v>
      </c>
      <c r="D35" s="130"/>
      <c r="E35" s="133">
        <v>2558.12</v>
      </c>
      <c r="F35" s="133">
        <v>3737.21</v>
      </c>
      <c r="G35" s="130"/>
      <c r="H35" s="133">
        <v>6295.33</v>
      </c>
      <c r="I35" s="4"/>
      <c r="L35" s="41"/>
      <c r="M35" s="49"/>
    </row>
    <row r="36" spans="1:14" ht="15" x14ac:dyDescent="0.25">
      <c r="A36" s="136">
        <v>9</v>
      </c>
      <c r="B36" s="131" t="s">
        <v>716</v>
      </c>
      <c r="C36" s="131" t="s">
        <v>58</v>
      </c>
      <c r="D36" s="130"/>
      <c r="E36" s="133">
        <v>6704.26</v>
      </c>
      <c r="F36" s="134">
        <v>7.32</v>
      </c>
      <c r="G36" s="130"/>
      <c r="H36" s="133">
        <v>6711.58</v>
      </c>
      <c r="I36" s="4"/>
      <c r="L36" s="41"/>
      <c r="M36" s="49"/>
    </row>
    <row r="37" spans="1:14" ht="15" x14ac:dyDescent="0.25">
      <c r="A37" s="136">
        <v>10</v>
      </c>
      <c r="B37" s="131" t="s">
        <v>715</v>
      </c>
      <c r="C37" s="131" t="s">
        <v>642</v>
      </c>
      <c r="D37" s="133">
        <v>2118.36</v>
      </c>
      <c r="E37" s="134">
        <v>4.93</v>
      </c>
      <c r="F37" s="133">
        <v>1539.31</v>
      </c>
      <c r="G37" s="130"/>
      <c r="H37" s="147">
        <v>3662.6</v>
      </c>
      <c r="I37" s="4"/>
      <c r="L37" s="41"/>
      <c r="M37" s="49"/>
    </row>
    <row r="38" spans="1:14" ht="15" x14ac:dyDescent="0.25">
      <c r="A38" s="128"/>
      <c r="B38" s="255" t="s">
        <v>714</v>
      </c>
      <c r="C38" s="256"/>
      <c r="D38" s="127">
        <v>44828.35</v>
      </c>
      <c r="E38" s="127">
        <v>9985.02</v>
      </c>
      <c r="F38" s="125">
        <v>5851.97</v>
      </c>
      <c r="G38" s="137"/>
      <c r="H38" s="125">
        <v>60665.34</v>
      </c>
      <c r="I38" s="4"/>
      <c r="L38" s="41"/>
      <c r="M38" s="49" t="s">
        <v>714</v>
      </c>
    </row>
    <row r="39" spans="1:14" ht="15" x14ac:dyDescent="0.25">
      <c r="A39" s="246" t="s">
        <v>713</v>
      </c>
      <c r="B39" s="247"/>
      <c r="C39" s="247"/>
      <c r="D39" s="247"/>
      <c r="E39" s="247"/>
      <c r="F39" s="247"/>
      <c r="G39" s="247"/>
      <c r="H39" s="248"/>
      <c r="I39" s="4"/>
      <c r="L39" s="41" t="s">
        <v>713</v>
      </c>
      <c r="M39" s="49"/>
    </row>
    <row r="40" spans="1:14" ht="15" x14ac:dyDescent="0.25">
      <c r="A40" s="136">
        <v>11</v>
      </c>
      <c r="B40" s="131" t="s">
        <v>712</v>
      </c>
      <c r="C40" s="131" t="s">
        <v>687</v>
      </c>
      <c r="D40" s="134">
        <v>188.63</v>
      </c>
      <c r="E40" s="130"/>
      <c r="F40" s="130"/>
      <c r="G40" s="130"/>
      <c r="H40" s="134">
        <v>188.63</v>
      </c>
      <c r="I40" s="4"/>
      <c r="L40" s="41"/>
      <c r="M40" s="49"/>
    </row>
    <row r="41" spans="1:14" ht="23.25" x14ac:dyDescent="0.25">
      <c r="A41" s="128"/>
      <c r="B41" s="255" t="s">
        <v>711</v>
      </c>
      <c r="C41" s="256"/>
      <c r="D41" s="129">
        <v>188.63</v>
      </c>
      <c r="E41" s="138"/>
      <c r="F41" s="137"/>
      <c r="G41" s="137"/>
      <c r="H41" s="126">
        <v>188.63</v>
      </c>
      <c r="I41" s="4"/>
      <c r="L41" s="41"/>
      <c r="M41" s="49" t="s">
        <v>711</v>
      </c>
    </row>
    <row r="42" spans="1:14" ht="15" x14ac:dyDescent="0.25">
      <c r="A42" s="128"/>
      <c r="B42" s="257" t="s">
        <v>710</v>
      </c>
      <c r="C42" s="258"/>
      <c r="D42" s="127">
        <v>47517.45</v>
      </c>
      <c r="E42" s="127">
        <v>10021.98</v>
      </c>
      <c r="F42" s="125">
        <v>5851.97</v>
      </c>
      <c r="G42" s="137"/>
      <c r="H42" s="139">
        <v>63391.4</v>
      </c>
      <c r="I42" s="4"/>
      <c r="L42" s="41"/>
      <c r="M42" s="49"/>
      <c r="N42" s="124" t="s">
        <v>710</v>
      </c>
    </row>
    <row r="43" spans="1:14" ht="15" x14ac:dyDescent="0.25">
      <c r="A43" s="246" t="s">
        <v>709</v>
      </c>
      <c r="B43" s="247"/>
      <c r="C43" s="247"/>
      <c r="D43" s="247"/>
      <c r="E43" s="247"/>
      <c r="F43" s="247"/>
      <c r="G43" s="247"/>
      <c r="H43" s="248"/>
      <c r="I43" s="4"/>
      <c r="L43" s="41" t="s">
        <v>709</v>
      </c>
      <c r="M43" s="49"/>
      <c r="N43" s="124"/>
    </row>
    <row r="44" spans="1:14" ht="15" x14ac:dyDescent="0.25">
      <c r="A44" s="128"/>
      <c r="B44" s="257" t="s">
        <v>708</v>
      </c>
      <c r="C44" s="258"/>
      <c r="D44" s="127">
        <v>47517.45</v>
      </c>
      <c r="E44" s="127">
        <v>10021.98</v>
      </c>
      <c r="F44" s="125">
        <v>5851.97</v>
      </c>
      <c r="G44" s="137"/>
      <c r="H44" s="139">
        <v>63391.4</v>
      </c>
      <c r="I44" s="4"/>
      <c r="L44" s="41"/>
      <c r="M44" s="49"/>
      <c r="N44" s="124" t="s">
        <v>708</v>
      </c>
    </row>
    <row r="45" spans="1:14" ht="15" x14ac:dyDescent="0.25">
      <c r="A45" s="246" t="s">
        <v>707</v>
      </c>
      <c r="B45" s="247"/>
      <c r="C45" s="247"/>
      <c r="D45" s="247"/>
      <c r="E45" s="247"/>
      <c r="F45" s="247"/>
      <c r="G45" s="247"/>
      <c r="H45" s="248"/>
      <c r="I45" s="4"/>
      <c r="L45" s="41" t="s">
        <v>707</v>
      </c>
      <c r="M45" s="49"/>
      <c r="N45" s="124"/>
    </row>
    <row r="46" spans="1:14" ht="15" x14ac:dyDescent="0.25">
      <c r="A46" s="128"/>
      <c r="B46" s="257" t="s">
        <v>706</v>
      </c>
      <c r="C46" s="258"/>
      <c r="D46" s="127">
        <v>47517.45</v>
      </c>
      <c r="E46" s="127">
        <v>10021.98</v>
      </c>
      <c r="F46" s="125">
        <v>5851.97</v>
      </c>
      <c r="G46" s="137"/>
      <c r="H46" s="139">
        <v>63391.4</v>
      </c>
      <c r="I46" s="4"/>
      <c r="L46" s="41"/>
      <c r="M46" s="49"/>
      <c r="N46" s="124" t="s">
        <v>706</v>
      </c>
    </row>
    <row r="47" spans="1:14" ht="15" x14ac:dyDescent="0.25">
      <c r="A47" s="246" t="s">
        <v>705</v>
      </c>
      <c r="B47" s="247"/>
      <c r="C47" s="247"/>
      <c r="D47" s="247"/>
      <c r="E47" s="247"/>
      <c r="F47" s="247"/>
      <c r="G47" s="247"/>
      <c r="H47" s="248"/>
      <c r="I47" s="4"/>
      <c r="L47" s="41" t="s">
        <v>705</v>
      </c>
      <c r="M47" s="49"/>
      <c r="N47" s="124"/>
    </row>
    <row r="48" spans="1:14" ht="123.75" x14ac:dyDescent="0.25">
      <c r="A48" s="136">
        <v>12</v>
      </c>
      <c r="B48" s="131" t="s">
        <v>704</v>
      </c>
      <c r="C48" s="131" t="s">
        <v>703</v>
      </c>
      <c r="D48" s="130"/>
      <c r="E48" s="130"/>
      <c r="F48" s="130"/>
      <c r="G48" s="133">
        <v>1356.58</v>
      </c>
      <c r="H48" s="133">
        <v>1356.58</v>
      </c>
      <c r="I48" s="4"/>
      <c r="L48" s="41"/>
      <c r="M48" s="49"/>
      <c r="N48" s="124"/>
    </row>
    <row r="49" spans="1:14" ht="22.5" x14ac:dyDescent="0.25">
      <c r="A49" s="132"/>
      <c r="B49" s="131"/>
      <c r="C49" s="131"/>
      <c r="D49" s="130"/>
      <c r="E49" s="130"/>
      <c r="F49" s="130"/>
      <c r="G49" s="130" t="s">
        <v>755</v>
      </c>
      <c r="H49" s="130"/>
      <c r="I49" s="4"/>
      <c r="L49" s="41"/>
      <c r="M49" s="49"/>
      <c r="N49" s="124"/>
    </row>
    <row r="50" spans="1:14" ht="15" x14ac:dyDescent="0.25">
      <c r="A50" s="128"/>
      <c r="B50" s="255" t="s">
        <v>702</v>
      </c>
      <c r="C50" s="256"/>
      <c r="D50" s="138"/>
      <c r="E50" s="138"/>
      <c r="F50" s="137"/>
      <c r="G50" s="125">
        <v>1356.58</v>
      </c>
      <c r="H50" s="125">
        <v>1356.58</v>
      </c>
      <c r="I50" s="4"/>
      <c r="L50" s="41"/>
      <c r="M50" s="49" t="s">
        <v>702</v>
      </c>
      <c r="N50" s="124"/>
    </row>
    <row r="51" spans="1:14" ht="15" x14ac:dyDescent="0.25">
      <c r="A51" s="246" t="s">
        <v>701</v>
      </c>
      <c r="B51" s="247"/>
      <c r="C51" s="247"/>
      <c r="D51" s="247"/>
      <c r="E51" s="247"/>
      <c r="F51" s="247"/>
      <c r="G51" s="247"/>
      <c r="H51" s="248"/>
      <c r="I51" s="4"/>
      <c r="L51" s="41" t="s">
        <v>701</v>
      </c>
      <c r="M51" s="49"/>
      <c r="N51" s="124"/>
    </row>
    <row r="52" spans="1:14" ht="15" x14ac:dyDescent="0.25">
      <c r="A52" s="128"/>
      <c r="B52" s="257" t="s">
        <v>700</v>
      </c>
      <c r="C52" s="258"/>
      <c r="D52" s="127">
        <v>47517.45</v>
      </c>
      <c r="E52" s="127">
        <v>10021.98</v>
      </c>
      <c r="F52" s="125">
        <v>5851.97</v>
      </c>
      <c r="G52" s="125">
        <v>1356.58</v>
      </c>
      <c r="H52" s="125">
        <v>64747.98</v>
      </c>
      <c r="I52" s="4"/>
      <c r="L52" s="41"/>
      <c r="M52" s="49"/>
      <c r="N52" s="124" t="s">
        <v>700</v>
      </c>
    </row>
    <row r="53" spans="1:14" ht="15" x14ac:dyDescent="0.25">
      <c r="A53" s="246" t="s">
        <v>699</v>
      </c>
      <c r="B53" s="247"/>
      <c r="C53" s="247"/>
      <c r="D53" s="247"/>
      <c r="E53" s="247"/>
      <c r="F53" s="247"/>
      <c r="G53" s="247"/>
      <c r="H53" s="248"/>
      <c r="I53" s="4"/>
      <c r="L53" s="41" t="s">
        <v>699</v>
      </c>
      <c r="M53" s="49"/>
      <c r="N53" s="124"/>
    </row>
    <row r="54" spans="1:14" ht="15" x14ac:dyDescent="0.25">
      <c r="A54" s="136">
        <v>13</v>
      </c>
      <c r="B54" s="131" t="s">
        <v>698</v>
      </c>
      <c r="C54" s="131" t="s">
        <v>697</v>
      </c>
      <c r="D54" s="133">
        <v>9503.49</v>
      </c>
      <c r="E54" s="147">
        <v>2004.4</v>
      </c>
      <c r="F54" s="133">
        <v>1170.3900000000001</v>
      </c>
      <c r="G54" s="134">
        <v>271.32</v>
      </c>
      <c r="H54" s="147">
        <v>12949.6</v>
      </c>
      <c r="I54" s="4"/>
      <c r="L54" s="41"/>
      <c r="M54" s="49"/>
      <c r="N54" s="124"/>
    </row>
    <row r="55" spans="1:14" ht="22.5" x14ac:dyDescent="0.25">
      <c r="A55" s="132"/>
      <c r="B55" s="131"/>
      <c r="C55" s="131"/>
      <c r="D55" s="130" t="s">
        <v>754</v>
      </c>
      <c r="E55" s="130" t="s">
        <v>753</v>
      </c>
      <c r="F55" s="130" t="s">
        <v>752</v>
      </c>
      <c r="G55" s="130" t="s">
        <v>751</v>
      </c>
      <c r="H55" s="130"/>
      <c r="I55" s="4"/>
      <c r="L55" s="41"/>
      <c r="M55" s="49"/>
      <c r="N55" s="124"/>
    </row>
    <row r="56" spans="1:14" ht="15" x14ac:dyDescent="0.25">
      <c r="A56" s="128"/>
      <c r="B56" s="255" t="s">
        <v>696</v>
      </c>
      <c r="C56" s="256"/>
      <c r="D56" s="127">
        <v>9503.49</v>
      </c>
      <c r="E56" s="146">
        <v>2004.4</v>
      </c>
      <c r="F56" s="125">
        <v>1170.3900000000001</v>
      </c>
      <c r="G56" s="126">
        <v>271.32</v>
      </c>
      <c r="H56" s="139">
        <v>12949.6</v>
      </c>
      <c r="I56" s="4"/>
      <c r="L56" s="41"/>
      <c r="M56" s="49" t="s">
        <v>696</v>
      </c>
      <c r="N56" s="124"/>
    </row>
    <row r="57" spans="1:14" ht="15" x14ac:dyDescent="0.25">
      <c r="A57" s="128"/>
      <c r="B57" s="257" t="s">
        <v>695</v>
      </c>
      <c r="C57" s="258"/>
      <c r="D57" s="127">
        <v>57020.94</v>
      </c>
      <c r="E57" s="127">
        <v>12026.38</v>
      </c>
      <c r="F57" s="125">
        <v>7022.36</v>
      </c>
      <c r="G57" s="139">
        <v>1627.9</v>
      </c>
      <c r="H57" s="125">
        <v>77697.58</v>
      </c>
      <c r="I57" s="4"/>
      <c r="L57" s="41"/>
      <c r="M57" s="49"/>
      <c r="N57" s="124" t="s">
        <v>695</v>
      </c>
    </row>
    <row r="60" spans="1:14" s="4" customFormat="1" ht="15" x14ac:dyDescent="0.25">
      <c r="A60" s="122" t="s">
        <v>694</v>
      </c>
      <c r="B60" s="24"/>
      <c r="D60" s="118"/>
      <c r="E60" s="118"/>
      <c r="F60" s="118"/>
      <c r="G60" s="118"/>
      <c r="H60" s="118"/>
    </row>
    <row r="61" spans="1:14" s="4" customFormat="1" ht="15" x14ac:dyDescent="0.25">
      <c r="A61" s="24"/>
      <c r="B61" s="24"/>
      <c r="C61" s="121"/>
      <c r="D61" s="121" t="s">
        <v>691</v>
      </c>
      <c r="E61" s="121"/>
      <c r="F61" s="121"/>
      <c r="G61" s="121"/>
      <c r="H61" s="121"/>
    </row>
    <row r="62" spans="1:14" s="4" customFormat="1" ht="15" x14ac:dyDescent="0.25">
      <c r="A62" s="122" t="s">
        <v>693</v>
      </c>
      <c r="B62" s="24"/>
      <c r="D62" s="118"/>
      <c r="E62" s="118"/>
      <c r="F62" s="118"/>
      <c r="G62" s="118"/>
      <c r="H62" s="118"/>
    </row>
    <row r="63" spans="1:14" s="4" customFormat="1" ht="15" x14ac:dyDescent="0.25">
      <c r="A63" s="24"/>
      <c r="B63" s="24"/>
      <c r="C63" s="121"/>
      <c r="D63" s="121" t="s">
        <v>691</v>
      </c>
      <c r="E63" s="121"/>
      <c r="F63" s="121"/>
      <c r="G63" s="121"/>
      <c r="H63" s="121"/>
    </row>
    <row r="64" spans="1:14" s="4" customFormat="1" ht="15" x14ac:dyDescent="0.25">
      <c r="A64" s="122" t="s">
        <v>692</v>
      </c>
      <c r="B64" s="24"/>
      <c r="C64" s="122"/>
      <c r="D64" s="122"/>
      <c r="E64" s="122"/>
      <c r="F64" s="122"/>
      <c r="G64" s="122"/>
      <c r="H64" s="122"/>
    </row>
    <row r="65" spans="1:8" s="4" customFormat="1" ht="15" x14ac:dyDescent="0.25">
      <c r="A65" s="24"/>
      <c r="B65" s="24"/>
      <c r="C65" s="123"/>
      <c r="D65" s="121" t="s">
        <v>691</v>
      </c>
      <c r="E65" s="121"/>
      <c r="F65" s="121"/>
      <c r="G65" s="121"/>
      <c r="H65" s="121"/>
    </row>
    <row r="66" spans="1:8" s="4" customFormat="1" ht="15" x14ac:dyDescent="0.25">
      <c r="A66" s="122" t="s">
        <v>690</v>
      </c>
      <c r="B66" s="24"/>
      <c r="C66" s="122"/>
      <c r="D66" s="122"/>
      <c r="E66" s="122"/>
      <c r="F66" s="122"/>
      <c r="G66" s="122"/>
      <c r="H66" s="122"/>
    </row>
    <row r="67" spans="1:8" s="4" customFormat="1" ht="15" x14ac:dyDescent="0.25">
      <c r="A67" s="24"/>
      <c r="B67" s="24"/>
      <c r="C67" s="243" t="s">
        <v>279</v>
      </c>
      <c r="D67" s="243"/>
      <c r="E67" s="243"/>
      <c r="F67" s="243"/>
      <c r="G67" s="121"/>
      <c r="H67" s="121"/>
    </row>
    <row r="69" spans="1:8" s="4" customFormat="1" ht="15" x14ac:dyDescent="0.25">
      <c r="C69" s="120"/>
    </row>
  </sheetData>
  <mergeCells count="36">
    <mergeCell ref="B56:C56"/>
    <mergeCell ref="B57:C57"/>
    <mergeCell ref="C67:F67"/>
    <mergeCell ref="B46:C46"/>
    <mergeCell ref="A47:H47"/>
    <mergeCell ref="B50:C50"/>
    <mergeCell ref="A51:H51"/>
    <mergeCell ref="B52:C52"/>
    <mergeCell ref="A53:H53"/>
    <mergeCell ref="B41:C41"/>
    <mergeCell ref="B42:C42"/>
    <mergeCell ref="A43:H43"/>
    <mergeCell ref="B44:C44"/>
    <mergeCell ref="A45:H45"/>
    <mergeCell ref="A39:H39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A25:H25"/>
    <mergeCell ref="B27:C27"/>
    <mergeCell ref="A28:H28"/>
    <mergeCell ref="B38:C38"/>
    <mergeCell ref="B16:G16"/>
    <mergeCell ref="C4:G4"/>
    <mergeCell ref="C5:G5"/>
    <mergeCell ref="C9:G9"/>
    <mergeCell ref="C10:G10"/>
    <mergeCell ref="B12:G12"/>
  </mergeCells>
  <printOptions horizontalCentered="1"/>
  <pageMargins left="0.70866143703460704" right="0.70866143703460704" top="0.74803149700164795" bottom="0.74803149700164795" header="0.31496062874794001" footer="0.31496062874794001"/>
  <pageSetup paperSize="9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46"/>
  <sheetViews>
    <sheetView workbookViewId="0">
      <selection activeCell="A11" sqref="A11:N11"/>
    </sheetView>
  </sheetViews>
  <sheetFormatPr defaultColWidth="9.140625" defaultRowHeight="10.5" customHeight="1" x14ac:dyDescent="0.2"/>
  <cols>
    <col min="1" max="1" width="8.85546875" style="1" customWidth="1"/>
    <col min="2" max="2" width="20.140625" style="2" customWidth="1"/>
    <col min="3" max="4" width="10.42578125" style="2" customWidth="1"/>
    <col min="5" max="5" width="13.28515625" style="2" customWidth="1"/>
    <col min="6" max="6" width="8.5703125" style="2" customWidth="1"/>
    <col min="7" max="7" width="7.85546875" style="2" customWidth="1"/>
    <col min="8" max="8" width="8.42578125" style="2" customWidth="1"/>
    <col min="9" max="9" width="12" style="2" customWidth="1"/>
    <col min="10" max="10" width="12.28515625" style="2" customWidth="1"/>
    <col min="11" max="11" width="8.5703125" style="2" customWidth="1"/>
    <col min="12" max="12" width="12" style="2" customWidth="1"/>
    <col min="13" max="13" width="7.85546875" style="2" customWidth="1"/>
    <col min="14" max="14" width="13.28515625" style="2" customWidth="1"/>
    <col min="15" max="15" width="1.140625" style="2" hidden="1" customWidth="1"/>
    <col min="16" max="16" width="73.85546875" style="2" hidden="1" customWidth="1"/>
    <col min="17" max="17" width="83.42578125" style="2" hidden="1" customWidth="1"/>
    <col min="18" max="24" width="9.140625" style="2"/>
    <col min="25" max="25" width="114.5703125" style="3" hidden="1" customWidth="1"/>
    <col min="26" max="29" width="154" style="3" hidden="1" customWidth="1"/>
    <col min="30" max="30" width="34.140625" style="3" hidden="1" customWidth="1"/>
    <col min="31" max="31" width="125" style="3" hidden="1" customWidth="1"/>
    <col min="32" max="35" width="34.140625" style="3" hidden="1" customWidth="1"/>
    <col min="36" max="36" width="125" style="3" hidden="1" customWidth="1"/>
    <col min="37" max="37" width="154" style="3" hidden="1" customWidth="1"/>
    <col min="38" max="43" width="91.85546875" style="3" hidden="1" customWidth="1"/>
    <col min="44" max="16384" width="9.140625" style="2"/>
  </cols>
  <sheetData>
    <row r="1" spans="1:28" s="4" customFormat="1" ht="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" t="s">
        <v>0</v>
      </c>
    </row>
    <row r="2" spans="1:28" s="4" customFormat="1" ht="10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 t="s">
        <v>1</v>
      </c>
    </row>
    <row r="3" spans="1:28" s="4" customFormat="1" ht="8.2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28" s="4" customFormat="1" ht="45.75" x14ac:dyDescent="0.25">
      <c r="A4" s="7" t="s">
        <v>2</v>
      </c>
      <c r="B4" s="8"/>
      <c r="C4" s="6"/>
      <c r="D4" s="242" t="s">
        <v>3</v>
      </c>
      <c r="E4" s="242"/>
      <c r="F4" s="242"/>
      <c r="G4" s="242"/>
      <c r="H4" s="242"/>
      <c r="I4" s="242"/>
      <c r="J4" s="242"/>
      <c r="K4" s="242"/>
      <c r="L4" s="242"/>
      <c r="M4" s="242"/>
      <c r="N4" s="242"/>
      <c r="Y4" s="9" t="s">
        <v>3</v>
      </c>
    </row>
    <row r="5" spans="1:28" s="4" customFormat="1" ht="14.25" customHeight="1" x14ac:dyDescent="0.25">
      <c r="A5" s="7" t="s">
        <v>4</v>
      </c>
      <c r="B5" s="8"/>
      <c r="C5" s="6"/>
      <c r="D5" s="10" t="s">
        <v>5</v>
      </c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8" s="4" customFormat="1" ht="1.5" customHeight="1" x14ac:dyDescent="0.25">
      <c r="A6" s="7"/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8" s="4" customFormat="1" ht="8.25" customHeight="1" x14ac:dyDescent="0.25">
      <c r="A7" s="11"/>
      <c r="B7" s="6"/>
      <c r="C7" s="6"/>
      <c r="D7" s="6"/>
      <c r="E7" s="6"/>
      <c r="F7" s="8"/>
      <c r="G7" s="8"/>
      <c r="H7" s="8"/>
      <c r="I7" s="8"/>
      <c r="J7" s="8"/>
      <c r="K7" s="8"/>
      <c r="L7" s="8"/>
      <c r="M7" s="8"/>
      <c r="N7" s="8"/>
    </row>
    <row r="8" spans="1:28" s="4" customFormat="1" ht="23.25" x14ac:dyDescent="0.25">
      <c r="A8" s="264" t="s">
        <v>6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Z8" s="9" t="s">
        <v>6</v>
      </c>
    </row>
    <row r="9" spans="1:28" s="4" customFormat="1" ht="15" x14ac:dyDescent="0.25">
      <c r="A9" s="261" t="s">
        <v>7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</row>
    <row r="10" spans="1:28" s="4" customFormat="1" ht="8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28" s="4" customFormat="1" ht="25.5" customHeight="1" x14ac:dyDescent="0.25">
      <c r="A11" s="264" t="s">
        <v>6</v>
      </c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AA11" s="9" t="s">
        <v>8</v>
      </c>
    </row>
    <row r="12" spans="1:28" s="4" customFormat="1" ht="15" x14ac:dyDescent="0.25">
      <c r="A12" s="261" t="s">
        <v>9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</row>
    <row r="13" spans="1:28" s="4" customFormat="1" ht="24" customHeight="1" x14ac:dyDescent="0.25">
      <c r="A13" s="259" t="s">
        <v>10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</row>
    <row r="14" spans="1:28" s="4" customFormat="1" ht="8.2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28" s="4" customFormat="1" ht="15" x14ac:dyDescent="0.25">
      <c r="A15" s="260" t="s">
        <v>11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AB15" s="9" t="s">
        <v>11</v>
      </c>
    </row>
    <row r="16" spans="1:28" s="4" customFormat="1" ht="13.5" customHeight="1" x14ac:dyDescent="0.25">
      <c r="A16" s="261" t="s">
        <v>12</v>
      </c>
      <c r="B16" s="261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</row>
    <row r="17" spans="1:14" s="4" customFormat="1" ht="15" customHeight="1" x14ac:dyDescent="0.25">
      <c r="A17" s="6" t="s">
        <v>13</v>
      </c>
      <c r="B17" s="14" t="s">
        <v>14</v>
      </c>
      <c r="C17" s="1" t="s">
        <v>15</v>
      </c>
      <c r="D17" s="1"/>
      <c r="E17" s="1"/>
      <c r="F17" s="15"/>
      <c r="G17" s="15"/>
      <c r="H17" s="15"/>
      <c r="I17" s="15"/>
      <c r="J17" s="15"/>
      <c r="K17" s="15"/>
      <c r="L17" s="15"/>
      <c r="M17" s="15"/>
      <c r="N17" s="15"/>
    </row>
    <row r="18" spans="1:14" s="4" customFormat="1" ht="18" customHeight="1" x14ac:dyDescent="0.25">
      <c r="A18" s="6" t="s">
        <v>16</v>
      </c>
      <c r="B18" s="262" t="s">
        <v>17</v>
      </c>
      <c r="C18" s="262"/>
      <c r="D18" s="262"/>
      <c r="E18" s="262"/>
      <c r="F18" s="262"/>
      <c r="G18" s="15"/>
      <c r="H18" s="15"/>
      <c r="I18" s="15"/>
      <c r="J18" s="15"/>
      <c r="K18" s="15"/>
      <c r="L18" s="15"/>
      <c r="M18" s="15"/>
      <c r="N18" s="15"/>
    </row>
    <row r="19" spans="1:14" s="4" customFormat="1" ht="15" x14ac:dyDescent="0.25">
      <c r="A19" s="6"/>
      <c r="B19" s="263" t="s">
        <v>18</v>
      </c>
      <c r="C19" s="263"/>
      <c r="D19" s="263"/>
      <c r="E19" s="263"/>
      <c r="F19" s="263"/>
      <c r="G19" s="16"/>
      <c r="H19" s="16"/>
      <c r="I19" s="16"/>
      <c r="J19" s="16"/>
      <c r="K19" s="16"/>
      <c r="L19" s="16"/>
      <c r="M19" s="17"/>
      <c r="N19" s="16"/>
    </row>
    <row r="20" spans="1:14" s="4" customFormat="1" ht="9.75" customHeight="1" x14ac:dyDescent="0.25">
      <c r="A20" s="6"/>
      <c r="B20" s="6"/>
      <c r="C20" s="6"/>
      <c r="D20" s="18"/>
      <c r="E20" s="18"/>
      <c r="F20" s="18"/>
      <c r="G20" s="18"/>
      <c r="H20" s="18"/>
      <c r="I20" s="18"/>
      <c r="J20" s="18"/>
      <c r="K20" s="18"/>
      <c r="L20" s="18"/>
      <c r="M20" s="16"/>
      <c r="N20" s="16"/>
    </row>
    <row r="21" spans="1:14" s="4" customFormat="1" ht="15" x14ac:dyDescent="0.25">
      <c r="A21" s="19" t="s">
        <v>19</v>
      </c>
      <c r="B21" s="6"/>
      <c r="C21" s="6"/>
      <c r="D21" s="20"/>
      <c r="E21" s="21"/>
      <c r="F21" s="22"/>
      <c r="G21" s="23"/>
      <c r="H21" s="23"/>
      <c r="I21" s="23"/>
      <c r="J21" s="23"/>
      <c r="K21" s="23"/>
      <c r="L21" s="23"/>
      <c r="M21" s="23"/>
      <c r="N21" s="23"/>
    </row>
    <row r="22" spans="1:14" s="4" customFormat="1" ht="9.75" customHeight="1" x14ac:dyDescent="0.25">
      <c r="A22" s="6"/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s="4" customFormat="1" ht="12.75" customHeight="1" x14ac:dyDescent="0.25">
      <c r="A23" s="19" t="s">
        <v>20</v>
      </c>
      <c r="B23" s="24"/>
      <c r="C23" s="26">
        <v>2537.42</v>
      </c>
      <c r="D23" s="27" t="s">
        <v>21</v>
      </c>
      <c r="E23" s="28" t="s">
        <v>22</v>
      </c>
      <c r="G23" s="24"/>
      <c r="H23" s="24"/>
      <c r="I23" s="24"/>
      <c r="J23" s="24"/>
      <c r="K23" s="24"/>
      <c r="L23" s="29"/>
      <c r="M23" s="29"/>
      <c r="N23" s="24"/>
    </row>
    <row r="24" spans="1:14" s="4" customFormat="1" ht="12.75" customHeight="1" x14ac:dyDescent="0.25">
      <c r="A24" s="6"/>
      <c r="B24" s="30" t="s">
        <v>23</v>
      </c>
      <c r="C24" s="31"/>
      <c r="D24" s="32"/>
      <c r="E24" s="28"/>
      <c r="G24" s="24"/>
    </row>
    <row r="25" spans="1:14" s="4" customFormat="1" ht="12.75" customHeight="1" x14ac:dyDescent="0.25">
      <c r="A25" s="6"/>
      <c r="B25" s="33" t="s">
        <v>24</v>
      </c>
      <c r="C25" s="26">
        <v>2500.4699999999998</v>
      </c>
      <c r="D25" s="27" t="s">
        <v>25</v>
      </c>
      <c r="E25" s="28" t="s">
        <v>22</v>
      </c>
      <c r="G25" s="24" t="s">
        <v>26</v>
      </c>
      <c r="I25" s="24"/>
      <c r="J25" s="24"/>
      <c r="K25" s="24"/>
      <c r="L25" s="26">
        <v>722.46</v>
      </c>
      <c r="M25" s="34" t="s">
        <v>27</v>
      </c>
      <c r="N25" s="28" t="s">
        <v>22</v>
      </c>
    </row>
    <row r="26" spans="1:14" s="4" customFormat="1" ht="12.75" customHeight="1" x14ac:dyDescent="0.25">
      <c r="A26" s="6"/>
      <c r="B26" s="33" t="s">
        <v>28</v>
      </c>
      <c r="C26" s="26">
        <v>36.96</v>
      </c>
      <c r="D26" s="35" t="s">
        <v>29</v>
      </c>
      <c r="E26" s="28" t="s">
        <v>22</v>
      </c>
      <c r="G26" s="24" t="s">
        <v>30</v>
      </c>
      <c r="I26" s="24"/>
      <c r="J26" s="24"/>
      <c r="K26" s="24"/>
      <c r="L26" s="271">
        <v>2328.0500000000002</v>
      </c>
      <c r="M26" s="271"/>
      <c r="N26" s="28" t="s">
        <v>31</v>
      </c>
    </row>
    <row r="27" spans="1:14" s="4" customFormat="1" ht="12.75" customHeight="1" x14ac:dyDescent="0.25">
      <c r="A27" s="6"/>
      <c r="B27" s="33" t="s">
        <v>32</v>
      </c>
      <c r="C27" s="26">
        <v>0</v>
      </c>
      <c r="D27" s="35" t="s">
        <v>33</v>
      </c>
      <c r="E27" s="28" t="s">
        <v>22</v>
      </c>
      <c r="G27" s="24" t="s">
        <v>34</v>
      </c>
      <c r="I27" s="24"/>
      <c r="J27" s="24"/>
      <c r="K27" s="24"/>
      <c r="L27" s="271">
        <v>57.34</v>
      </c>
      <c r="M27" s="271"/>
      <c r="N27" s="28" t="s">
        <v>31</v>
      </c>
    </row>
    <row r="28" spans="1:14" s="4" customFormat="1" ht="12.75" customHeight="1" x14ac:dyDescent="0.25">
      <c r="A28" s="6"/>
      <c r="B28" s="33" t="s">
        <v>35</v>
      </c>
      <c r="C28" s="26">
        <v>0</v>
      </c>
      <c r="D28" s="27" t="s">
        <v>33</v>
      </c>
      <c r="E28" s="28" t="s">
        <v>22</v>
      </c>
      <c r="G28" s="24" t="s">
        <v>36</v>
      </c>
      <c r="H28" s="24"/>
      <c r="I28" s="24"/>
      <c r="J28" s="24"/>
      <c r="K28" s="24"/>
      <c r="L28" s="272" t="s">
        <v>37</v>
      </c>
      <c r="M28" s="272"/>
      <c r="N28" s="24"/>
    </row>
    <row r="29" spans="1:14" s="4" customFormat="1" ht="9.75" customHeight="1" x14ac:dyDescent="0.25">
      <c r="A29" s="36"/>
    </row>
    <row r="30" spans="1:14" s="4" customFormat="1" ht="36" customHeight="1" x14ac:dyDescent="0.25">
      <c r="A30" s="231" t="s">
        <v>38</v>
      </c>
      <c r="B30" s="232" t="s">
        <v>39</v>
      </c>
      <c r="C30" s="232" t="s">
        <v>40</v>
      </c>
      <c r="D30" s="232"/>
      <c r="E30" s="232"/>
      <c r="F30" s="232" t="s">
        <v>41</v>
      </c>
      <c r="G30" s="232" t="s">
        <v>42</v>
      </c>
      <c r="H30" s="232"/>
      <c r="I30" s="232"/>
      <c r="J30" s="232" t="s">
        <v>43</v>
      </c>
      <c r="K30" s="232"/>
      <c r="L30" s="232"/>
      <c r="M30" s="232" t="s">
        <v>44</v>
      </c>
      <c r="N30" s="232" t="s">
        <v>45</v>
      </c>
    </row>
    <row r="31" spans="1:14" s="4" customFormat="1" ht="11.25" customHeight="1" x14ac:dyDescent="0.2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</row>
    <row r="32" spans="1:14" s="4" customFormat="1" ht="34.5" customHeight="1" x14ac:dyDescent="0.25">
      <c r="A32" s="231"/>
      <c r="B32" s="232"/>
      <c r="C32" s="232"/>
      <c r="D32" s="232"/>
      <c r="E32" s="232"/>
      <c r="F32" s="232"/>
      <c r="G32" s="37" t="s">
        <v>46</v>
      </c>
      <c r="H32" s="37" t="s">
        <v>47</v>
      </c>
      <c r="I32" s="37" t="s">
        <v>48</v>
      </c>
      <c r="J32" s="37" t="s">
        <v>46</v>
      </c>
      <c r="K32" s="37" t="s">
        <v>47</v>
      </c>
      <c r="L32" s="37" t="s">
        <v>49</v>
      </c>
      <c r="M32" s="232"/>
      <c r="N32" s="232"/>
    </row>
    <row r="33" spans="1:35" s="4" customFormat="1" ht="15" x14ac:dyDescent="0.25">
      <c r="A33" s="38">
        <v>1</v>
      </c>
      <c r="B33" s="39">
        <v>2</v>
      </c>
      <c r="C33" s="236">
        <v>3</v>
      </c>
      <c r="D33" s="236"/>
      <c r="E33" s="236"/>
      <c r="F33" s="39">
        <v>4</v>
      </c>
      <c r="G33" s="39">
        <v>5</v>
      </c>
      <c r="H33" s="39">
        <v>6</v>
      </c>
      <c r="I33" s="39">
        <v>7</v>
      </c>
      <c r="J33" s="39">
        <v>8</v>
      </c>
      <c r="K33" s="39">
        <v>9</v>
      </c>
      <c r="L33" s="39">
        <v>10</v>
      </c>
      <c r="M33" s="39">
        <v>11</v>
      </c>
      <c r="N33" s="39">
        <v>12</v>
      </c>
      <c r="O33" s="40"/>
      <c r="P33" s="40"/>
      <c r="Q33" s="40"/>
    </row>
    <row r="34" spans="1:35" s="4" customFormat="1" ht="15" x14ac:dyDescent="0.25">
      <c r="A34" s="265" t="s">
        <v>50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7"/>
      <c r="AC34" s="41" t="s">
        <v>50</v>
      </c>
    </row>
    <row r="35" spans="1:35" s="4" customFormat="1" ht="23.25" x14ac:dyDescent="0.25">
      <c r="A35" s="42" t="s">
        <v>51</v>
      </c>
      <c r="B35" s="43" t="s">
        <v>52</v>
      </c>
      <c r="C35" s="268" t="s">
        <v>53</v>
      </c>
      <c r="D35" s="268"/>
      <c r="E35" s="268"/>
      <c r="F35" s="44" t="s">
        <v>54</v>
      </c>
      <c r="G35" s="45"/>
      <c r="H35" s="45"/>
      <c r="I35" s="46">
        <v>1.9830000000000001</v>
      </c>
      <c r="J35" s="47"/>
      <c r="K35" s="45"/>
      <c r="L35" s="47"/>
      <c r="M35" s="45"/>
      <c r="N35" s="48"/>
      <c r="AC35" s="41"/>
      <c r="AD35" s="49" t="s">
        <v>53</v>
      </c>
    </row>
    <row r="36" spans="1:35" s="4" customFormat="1" ht="15" x14ac:dyDescent="0.25">
      <c r="A36" s="50"/>
      <c r="B36" s="51"/>
      <c r="C36" s="269" t="s">
        <v>55</v>
      </c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70"/>
      <c r="AC36" s="41"/>
      <c r="AD36" s="49"/>
      <c r="AE36" s="3" t="s">
        <v>55</v>
      </c>
    </row>
    <row r="37" spans="1:35" s="4" customFormat="1" ht="15" x14ac:dyDescent="0.25">
      <c r="A37" s="52"/>
      <c r="B37" s="53" t="s">
        <v>51</v>
      </c>
      <c r="C37" s="269" t="s">
        <v>56</v>
      </c>
      <c r="D37" s="269"/>
      <c r="E37" s="269"/>
      <c r="F37" s="54"/>
      <c r="G37" s="55"/>
      <c r="H37" s="55"/>
      <c r="I37" s="55"/>
      <c r="J37" s="56">
        <v>221.51</v>
      </c>
      <c r="K37" s="55"/>
      <c r="L37" s="56">
        <v>439.25</v>
      </c>
      <c r="M37" s="57">
        <v>39.18</v>
      </c>
      <c r="N37" s="58">
        <v>17210</v>
      </c>
      <c r="AC37" s="41"/>
      <c r="AD37" s="49"/>
      <c r="AF37" s="3" t="s">
        <v>56</v>
      </c>
    </row>
    <row r="38" spans="1:35" s="4" customFormat="1" ht="15" x14ac:dyDescent="0.25">
      <c r="A38" s="52"/>
      <c r="B38" s="53" t="s">
        <v>57</v>
      </c>
      <c r="C38" s="269" t="s">
        <v>58</v>
      </c>
      <c r="D38" s="269"/>
      <c r="E38" s="269"/>
      <c r="F38" s="54"/>
      <c r="G38" s="55"/>
      <c r="H38" s="55"/>
      <c r="I38" s="55"/>
      <c r="J38" s="56">
        <v>213.82</v>
      </c>
      <c r="K38" s="55"/>
      <c r="L38" s="56">
        <v>424.01</v>
      </c>
      <c r="M38" s="55"/>
      <c r="N38" s="59"/>
      <c r="AC38" s="41"/>
      <c r="AD38" s="49"/>
      <c r="AF38" s="3" t="s">
        <v>58</v>
      </c>
    </row>
    <row r="39" spans="1:35" s="4" customFormat="1" ht="15" x14ac:dyDescent="0.25">
      <c r="A39" s="52"/>
      <c r="B39" s="53" t="s">
        <v>59</v>
      </c>
      <c r="C39" s="269" t="s">
        <v>60</v>
      </c>
      <c r="D39" s="269"/>
      <c r="E39" s="269"/>
      <c r="F39" s="54"/>
      <c r="G39" s="55"/>
      <c r="H39" s="55"/>
      <c r="I39" s="55"/>
      <c r="J39" s="56">
        <v>92.34</v>
      </c>
      <c r="K39" s="55"/>
      <c r="L39" s="56">
        <v>183.11</v>
      </c>
      <c r="M39" s="57">
        <v>39.18</v>
      </c>
      <c r="N39" s="58">
        <v>7174</v>
      </c>
      <c r="AC39" s="41"/>
      <c r="AD39" s="49"/>
      <c r="AF39" s="3" t="s">
        <v>60</v>
      </c>
    </row>
    <row r="40" spans="1:35" s="4" customFormat="1" ht="15" x14ac:dyDescent="0.25">
      <c r="A40" s="60"/>
      <c r="B40" s="53"/>
      <c r="C40" s="269" t="s">
        <v>61</v>
      </c>
      <c r="D40" s="269"/>
      <c r="E40" s="269"/>
      <c r="F40" s="54" t="s">
        <v>62</v>
      </c>
      <c r="G40" s="61">
        <v>29.3</v>
      </c>
      <c r="H40" s="55"/>
      <c r="I40" s="62">
        <v>58.101900000000001</v>
      </c>
      <c r="J40" s="63"/>
      <c r="K40" s="55"/>
      <c r="L40" s="63"/>
      <c r="M40" s="55"/>
      <c r="N40" s="59"/>
      <c r="AC40" s="41"/>
      <c r="AD40" s="49"/>
      <c r="AG40" s="3" t="s">
        <v>61</v>
      </c>
    </row>
    <row r="41" spans="1:35" s="4" customFormat="1" ht="15" x14ac:dyDescent="0.25">
      <c r="A41" s="60"/>
      <c r="B41" s="53"/>
      <c r="C41" s="269" t="s">
        <v>63</v>
      </c>
      <c r="D41" s="269"/>
      <c r="E41" s="269"/>
      <c r="F41" s="54" t="s">
        <v>62</v>
      </c>
      <c r="G41" s="57">
        <v>6.84</v>
      </c>
      <c r="H41" s="55"/>
      <c r="I41" s="64">
        <v>13.56372</v>
      </c>
      <c r="J41" s="63"/>
      <c r="K41" s="55"/>
      <c r="L41" s="63"/>
      <c r="M41" s="55"/>
      <c r="N41" s="59"/>
      <c r="AC41" s="41"/>
      <c r="AD41" s="49"/>
      <c r="AG41" s="3" t="s">
        <v>63</v>
      </c>
    </row>
    <row r="42" spans="1:35" s="4" customFormat="1" ht="15" x14ac:dyDescent="0.25">
      <c r="A42" s="50"/>
      <c r="B42" s="53"/>
      <c r="C42" s="273" t="s">
        <v>64</v>
      </c>
      <c r="D42" s="273"/>
      <c r="E42" s="273"/>
      <c r="F42" s="65"/>
      <c r="G42" s="66"/>
      <c r="H42" s="66"/>
      <c r="I42" s="66"/>
      <c r="J42" s="67">
        <v>435.33</v>
      </c>
      <c r="K42" s="66"/>
      <c r="L42" s="67">
        <v>863.26</v>
      </c>
      <c r="M42" s="66"/>
      <c r="N42" s="68"/>
      <c r="AC42" s="41"/>
      <c r="AD42" s="49"/>
      <c r="AH42" s="3" t="s">
        <v>64</v>
      </c>
    </row>
    <row r="43" spans="1:35" s="4" customFormat="1" ht="15" x14ac:dyDescent="0.25">
      <c r="A43" s="60"/>
      <c r="B43" s="53"/>
      <c r="C43" s="269" t="s">
        <v>65</v>
      </c>
      <c r="D43" s="269"/>
      <c r="E43" s="269"/>
      <c r="F43" s="54"/>
      <c r="G43" s="55"/>
      <c r="H43" s="55"/>
      <c r="I43" s="55"/>
      <c r="J43" s="63"/>
      <c r="K43" s="55"/>
      <c r="L43" s="56">
        <v>622.36</v>
      </c>
      <c r="M43" s="55"/>
      <c r="N43" s="58">
        <v>24384</v>
      </c>
      <c r="AC43" s="41"/>
      <c r="AD43" s="49"/>
      <c r="AG43" s="3" t="s">
        <v>65</v>
      </c>
    </row>
    <row r="44" spans="1:35" s="4" customFormat="1" ht="57" x14ac:dyDescent="0.25">
      <c r="A44" s="60"/>
      <c r="B44" s="53" t="s">
        <v>66</v>
      </c>
      <c r="C44" s="269" t="s">
        <v>67</v>
      </c>
      <c r="D44" s="269"/>
      <c r="E44" s="269"/>
      <c r="F44" s="54" t="s">
        <v>68</v>
      </c>
      <c r="G44" s="69">
        <v>91</v>
      </c>
      <c r="H44" s="55"/>
      <c r="I44" s="69">
        <v>91</v>
      </c>
      <c r="J44" s="63"/>
      <c r="K44" s="55"/>
      <c r="L44" s="56">
        <v>566.35</v>
      </c>
      <c r="M44" s="55"/>
      <c r="N44" s="58">
        <v>22189</v>
      </c>
      <c r="AC44" s="41"/>
      <c r="AD44" s="49"/>
      <c r="AG44" s="3" t="s">
        <v>67</v>
      </c>
    </row>
    <row r="45" spans="1:35" s="4" customFormat="1" ht="57" x14ac:dyDescent="0.25">
      <c r="A45" s="60"/>
      <c r="B45" s="53" t="s">
        <v>69</v>
      </c>
      <c r="C45" s="269" t="s">
        <v>70</v>
      </c>
      <c r="D45" s="269"/>
      <c r="E45" s="269"/>
      <c r="F45" s="54" t="s">
        <v>68</v>
      </c>
      <c r="G45" s="69">
        <v>52</v>
      </c>
      <c r="H45" s="55"/>
      <c r="I45" s="69">
        <v>52</v>
      </c>
      <c r="J45" s="63"/>
      <c r="K45" s="55"/>
      <c r="L45" s="56">
        <v>323.63</v>
      </c>
      <c r="M45" s="55"/>
      <c r="N45" s="58">
        <v>12680</v>
      </c>
      <c r="AC45" s="41"/>
      <c r="AD45" s="49"/>
      <c r="AG45" s="3" t="s">
        <v>70</v>
      </c>
    </row>
    <row r="46" spans="1:35" s="4" customFormat="1" ht="15" x14ac:dyDescent="0.25">
      <c r="A46" s="70"/>
      <c r="B46" s="71"/>
      <c r="C46" s="268" t="s">
        <v>71</v>
      </c>
      <c r="D46" s="268"/>
      <c r="E46" s="268"/>
      <c r="F46" s="44"/>
      <c r="G46" s="45"/>
      <c r="H46" s="45"/>
      <c r="I46" s="45"/>
      <c r="J46" s="47"/>
      <c r="K46" s="45"/>
      <c r="L46" s="72">
        <v>1753.24</v>
      </c>
      <c r="M46" s="66"/>
      <c r="N46" s="48"/>
      <c r="AC46" s="41"/>
      <c r="AD46" s="49"/>
      <c r="AI46" s="49" t="s">
        <v>71</v>
      </c>
    </row>
    <row r="47" spans="1:35" s="4" customFormat="1" ht="34.5" x14ac:dyDescent="0.25">
      <c r="A47" s="42" t="s">
        <v>57</v>
      </c>
      <c r="B47" s="43" t="s">
        <v>72</v>
      </c>
      <c r="C47" s="268" t="s">
        <v>73</v>
      </c>
      <c r="D47" s="268"/>
      <c r="E47" s="268"/>
      <c r="F47" s="44" t="s">
        <v>74</v>
      </c>
      <c r="G47" s="45"/>
      <c r="H47" s="45"/>
      <c r="I47" s="73">
        <v>0.31</v>
      </c>
      <c r="J47" s="47"/>
      <c r="K47" s="45"/>
      <c r="L47" s="47"/>
      <c r="M47" s="45"/>
      <c r="N47" s="48"/>
      <c r="AC47" s="41"/>
      <c r="AD47" s="49" t="s">
        <v>73</v>
      </c>
      <c r="AI47" s="49"/>
    </row>
    <row r="48" spans="1:35" s="4" customFormat="1" ht="15" x14ac:dyDescent="0.25">
      <c r="A48" s="50"/>
      <c r="B48" s="51"/>
      <c r="C48" s="269" t="s">
        <v>75</v>
      </c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70"/>
      <c r="AC48" s="41"/>
      <c r="AD48" s="49"/>
      <c r="AE48" s="3" t="s">
        <v>75</v>
      </c>
      <c r="AI48" s="49"/>
    </row>
    <row r="49" spans="1:35" s="4" customFormat="1" ht="15" x14ac:dyDescent="0.25">
      <c r="A49" s="52"/>
      <c r="B49" s="53" t="s">
        <v>51</v>
      </c>
      <c r="C49" s="269" t="s">
        <v>56</v>
      </c>
      <c r="D49" s="269"/>
      <c r="E49" s="269"/>
      <c r="F49" s="54"/>
      <c r="G49" s="55"/>
      <c r="H49" s="55"/>
      <c r="I49" s="55"/>
      <c r="J49" s="56">
        <v>535.16</v>
      </c>
      <c r="K49" s="55"/>
      <c r="L49" s="56">
        <v>165.9</v>
      </c>
      <c r="M49" s="57">
        <v>39.18</v>
      </c>
      <c r="N49" s="58">
        <v>6500</v>
      </c>
      <c r="AC49" s="41"/>
      <c r="AD49" s="49"/>
      <c r="AF49" s="3" t="s">
        <v>56</v>
      </c>
      <c r="AI49" s="49"/>
    </row>
    <row r="50" spans="1:35" s="4" customFormat="1" ht="15" x14ac:dyDescent="0.25">
      <c r="A50" s="60"/>
      <c r="B50" s="53"/>
      <c r="C50" s="269" t="s">
        <v>61</v>
      </c>
      <c r="D50" s="269"/>
      <c r="E50" s="269"/>
      <c r="F50" s="54" t="s">
        <v>62</v>
      </c>
      <c r="G50" s="61">
        <v>67.400000000000006</v>
      </c>
      <c r="H50" s="55"/>
      <c r="I50" s="74">
        <v>20.893999999999998</v>
      </c>
      <c r="J50" s="63"/>
      <c r="K50" s="55"/>
      <c r="L50" s="63"/>
      <c r="M50" s="55"/>
      <c r="N50" s="59"/>
      <c r="AC50" s="41"/>
      <c r="AD50" s="49"/>
      <c r="AG50" s="3" t="s">
        <v>61</v>
      </c>
      <c r="AI50" s="49"/>
    </row>
    <row r="51" spans="1:35" s="4" customFormat="1" ht="15" x14ac:dyDescent="0.25">
      <c r="A51" s="50"/>
      <c r="B51" s="53"/>
      <c r="C51" s="273" t="s">
        <v>64</v>
      </c>
      <c r="D51" s="273"/>
      <c r="E51" s="273"/>
      <c r="F51" s="65"/>
      <c r="G51" s="66"/>
      <c r="H51" s="66"/>
      <c r="I51" s="66"/>
      <c r="J51" s="67">
        <v>535.16</v>
      </c>
      <c r="K51" s="66"/>
      <c r="L51" s="67">
        <v>165.9</v>
      </c>
      <c r="M51" s="66"/>
      <c r="N51" s="68"/>
      <c r="AC51" s="41"/>
      <c r="AD51" s="49"/>
      <c r="AH51" s="3" t="s">
        <v>64</v>
      </c>
      <c r="AI51" s="49"/>
    </row>
    <row r="52" spans="1:35" s="4" customFormat="1" ht="15" x14ac:dyDescent="0.25">
      <c r="A52" s="60"/>
      <c r="B52" s="53"/>
      <c r="C52" s="269" t="s">
        <v>65</v>
      </c>
      <c r="D52" s="269"/>
      <c r="E52" s="269"/>
      <c r="F52" s="54"/>
      <c r="G52" s="55"/>
      <c r="H52" s="55"/>
      <c r="I52" s="55"/>
      <c r="J52" s="63"/>
      <c r="K52" s="55"/>
      <c r="L52" s="56">
        <v>165.9</v>
      </c>
      <c r="M52" s="55"/>
      <c r="N52" s="58">
        <v>6500</v>
      </c>
      <c r="AC52" s="41"/>
      <c r="AD52" s="49"/>
      <c r="AG52" s="3" t="s">
        <v>65</v>
      </c>
      <c r="AI52" s="49"/>
    </row>
    <row r="53" spans="1:35" s="4" customFormat="1" ht="22.5" x14ac:dyDescent="0.25">
      <c r="A53" s="60"/>
      <c r="B53" s="53" t="s">
        <v>76</v>
      </c>
      <c r="C53" s="269" t="s">
        <v>77</v>
      </c>
      <c r="D53" s="269"/>
      <c r="E53" s="269"/>
      <c r="F53" s="54" t="s">
        <v>68</v>
      </c>
      <c r="G53" s="69">
        <v>90</v>
      </c>
      <c r="H53" s="55"/>
      <c r="I53" s="69">
        <v>90</v>
      </c>
      <c r="J53" s="63"/>
      <c r="K53" s="55"/>
      <c r="L53" s="56">
        <v>149.31</v>
      </c>
      <c r="M53" s="55"/>
      <c r="N53" s="58">
        <v>5850</v>
      </c>
      <c r="AC53" s="41"/>
      <c r="AD53" s="49"/>
      <c r="AG53" s="3" t="s">
        <v>77</v>
      </c>
      <c r="AI53" s="49"/>
    </row>
    <row r="54" spans="1:35" s="4" customFormat="1" ht="22.5" x14ac:dyDescent="0.25">
      <c r="A54" s="60"/>
      <c r="B54" s="53" t="s">
        <v>78</v>
      </c>
      <c r="C54" s="269" t="s">
        <v>79</v>
      </c>
      <c r="D54" s="269"/>
      <c r="E54" s="269"/>
      <c r="F54" s="54" t="s">
        <v>68</v>
      </c>
      <c r="G54" s="69">
        <v>47</v>
      </c>
      <c r="H54" s="55"/>
      <c r="I54" s="69">
        <v>47</v>
      </c>
      <c r="J54" s="63"/>
      <c r="K54" s="55"/>
      <c r="L54" s="56">
        <v>77.97</v>
      </c>
      <c r="M54" s="55"/>
      <c r="N54" s="58">
        <v>3055</v>
      </c>
      <c r="AC54" s="41"/>
      <c r="AD54" s="49"/>
      <c r="AG54" s="3" t="s">
        <v>79</v>
      </c>
      <c r="AI54" s="49"/>
    </row>
    <row r="55" spans="1:35" s="4" customFormat="1" ht="15" x14ac:dyDescent="0.25">
      <c r="A55" s="70"/>
      <c r="B55" s="71"/>
      <c r="C55" s="268" t="s">
        <v>71</v>
      </c>
      <c r="D55" s="268"/>
      <c r="E55" s="268"/>
      <c r="F55" s="44"/>
      <c r="G55" s="45"/>
      <c r="H55" s="45"/>
      <c r="I55" s="45"/>
      <c r="J55" s="47"/>
      <c r="K55" s="45"/>
      <c r="L55" s="75">
        <v>393.18</v>
      </c>
      <c r="M55" s="66"/>
      <c r="N55" s="48"/>
      <c r="AC55" s="41"/>
      <c r="AD55" s="49"/>
      <c r="AI55" s="49" t="s">
        <v>71</v>
      </c>
    </row>
    <row r="56" spans="1:35" s="4" customFormat="1" ht="34.5" x14ac:dyDescent="0.25">
      <c r="A56" s="42" t="s">
        <v>59</v>
      </c>
      <c r="B56" s="43" t="s">
        <v>80</v>
      </c>
      <c r="C56" s="268" t="s">
        <v>81</v>
      </c>
      <c r="D56" s="268"/>
      <c r="E56" s="268"/>
      <c r="F56" s="44" t="s">
        <v>54</v>
      </c>
      <c r="G56" s="45"/>
      <c r="H56" s="45"/>
      <c r="I56" s="73">
        <v>1.1200000000000001</v>
      </c>
      <c r="J56" s="47"/>
      <c r="K56" s="45"/>
      <c r="L56" s="47"/>
      <c r="M56" s="45"/>
      <c r="N56" s="48"/>
      <c r="AC56" s="41"/>
      <c r="AD56" s="49" t="s">
        <v>81</v>
      </c>
      <c r="AI56" s="49"/>
    </row>
    <row r="57" spans="1:35" s="4" customFormat="1" ht="15" x14ac:dyDescent="0.25">
      <c r="A57" s="50"/>
      <c r="B57" s="51"/>
      <c r="C57" s="269" t="s">
        <v>82</v>
      </c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70"/>
      <c r="AC57" s="41"/>
      <c r="AD57" s="49"/>
      <c r="AE57" s="3" t="s">
        <v>82</v>
      </c>
      <c r="AI57" s="49"/>
    </row>
    <row r="58" spans="1:35" s="4" customFormat="1" ht="15" x14ac:dyDescent="0.25">
      <c r="A58" s="52"/>
      <c r="B58" s="53" t="s">
        <v>51</v>
      </c>
      <c r="C58" s="269" t="s">
        <v>56</v>
      </c>
      <c r="D58" s="269"/>
      <c r="E58" s="269"/>
      <c r="F58" s="54"/>
      <c r="G58" s="55"/>
      <c r="H58" s="55"/>
      <c r="I58" s="55"/>
      <c r="J58" s="76">
        <v>1338.01</v>
      </c>
      <c r="K58" s="55"/>
      <c r="L58" s="76">
        <v>1498.57</v>
      </c>
      <c r="M58" s="57">
        <v>39.18</v>
      </c>
      <c r="N58" s="58">
        <v>58714</v>
      </c>
      <c r="AC58" s="41"/>
      <c r="AD58" s="49"/>
      <c r="AF58" s="3" t="s">
        <v>56</v>
      </c>
      <c r="AI58" s="49"/>
    </row>
    <row r="59" spans="1:35" s="4" customFormat="1" ht="15" x14ac:dyDescent="0.25">
      <c r="A59" s="52"/>
      <c r="B59" s="53" t="s">
        <v>57</v>
      </c>
      <c r="C59" s="269" t="s">
        <v>58</v>
      </c>
      <c r="D59" s="269"/>
      <c r="E59" s="269"/>
      <c r="F59" s="54"/>
      <c r="G59" s="55"/>
      <c r="H59" s="55"/>
      <c r="I59" s="55"/>
      <c r="J59" s="56">
        <v>241.95</v>
      </c>
      <c r="K59" s="55"/>
      <c r="L59" s="56">
        <v>270.98</v>
      </c>
      <c r="M59" s="55"/>
      <c r="N59" s="59"/>
      <c r="AC59" s="41"/>
      <c r="AD59" s="49"/>
      <c r="AF59" s="3" t="s">
        <v>58</v>
      </c>
      <c r="AI59" s="49"/>
    </row>
    <row r="60" spans="1:35" s="4" customFormat="1" ht="15" x14ac:dyDescent="0.25">
      <c r="A60" s="52"/>
      <c r="B60" s="53" t="s">
        <v>59</v>
      </c>
      <c r="C60" s="269" t="s">
        <v>60</v>
      </c>
      <c r="D60" s="269"/>
      <c r="E60" s="269"/>
      <c r="F60" s="54"/>
      <c r="G60" s="55"/>
      <c r="H60" s="55"/>
      <c r="I60" s="55"/>
      <c r="J60" s="56">
        <v>104.49</v>
      </c>
      <c r="K60" s="55"/>
      <c r="L60" s="56">
        <v>117.03</v>
      </c>
      <c r="M60" s="57">
        <v>39.18</v>
      </c>
      <c r="N60" s="58">
        <v>4585</v>
      </c>
      <c r="AC60" s="41"/>
      <c r="AD60" s="49"/>
      <c r="AF60" s="3" t="s">
        <v>60</v>
      </c>
      <c r="AI60" s="49"/>
    </row>
    <row r="61" spans="1:35" s="4" customFormat="1" ht="15" x14ac:dyDescent="0.25">
      <c r="A61" s="60"/>
      <c r="B61" s="53"/>
      <c r="C61" s="269" t="s">
        <v>61</v>
      </c>
      <c r="D61" s="269"/>
      <c r="E61" s="269"/>
      <c r="F61" s="54" t="s">
        <v>62</v>
      </c>
      <c r="G61" s="57">
        <v>165.39</v>
      </c>
      <c r="H61" s="55"/>
      <c r="I61" s="62">
        <v>185.23679999999999</v>
      </c>
      <c r="J61" s="63"/>
      <c r="K61" s="55"/>
      <c r="L61" s="63"/>
      <c r="M61" s="55"/>
      <c r="N61" s="59"/>
      <c r="AC61" s="41"/>
      <c r="AD61" s="49"/>
      <c r="AG61" s="3" t="s">
        <v>61</v>
      </c>
      <c r="AI61" s="49"/>
    </row>
    <row r="62" spans="1:35" s="4" customFormat="1" ht="15" x14ac:dyDescent="0.25">
      <c r="A62" s="60"/>
      <c r="B62" s="53"/>
      <c r="C62" s="269" t="s">
        <v>63</v>
      </c>
      <c r="D62" s="269"/>
      <c r="E62" s="269"/>
      <c r="F62" s="54" t="s">
        <v>62</v>
      </c>
      <c r="G62" s="57">
        <v>7.74</v>
      </c>
      <c r="H62" s="55"/>
      <c r="I62" s="62">
        <v>8.6687999999999992</v>
      </c>
      <c r="J62" s="63"/>
      <c r="K62" s="55"/>
      <c r="L62" s="63"/>
      <c r="M62" s="55"/>
      <c r="N62" s="59"/>
      <c r="AC62" s="41"/>
      <c r="AD62" s="49"/>
      <c r="AG62" s="3" t="s">
        <v>63</v>
      </c>
      <c r="AI62" s="49"/>
    </row>
    <row r="63" spans="1:35" s="4" customFormat="1" ht="15" x14ac:dyDescent="0.25">
      <c r="A63" s="50"/>
      <c r="B63" s="53"/>
      <c r="C63" s="273" t="s">
        <v>64</v>
      </c>
      <c r="D63" s="273"/>
      <c r="E63" s="273"/>
      <c r="F63" s="65"/>
      <c r="G63" s="66"/>
      <c r="H63" s="66"/>
      <c r="I63" s="66"/>
      <c r="J63" s="77">
        <v>1579.96</v>
      </c>
      <c r="K63" s="66"/>
      <c r="L63" s="77">
        <v>1769.55</v>
      </c>
      <c r="M63" s="66"/>
      <c r="N63" s="68"/>
      <c r="AC63" s="41"/>
      <c r="AD63" s="49"/>
      <c r="AH63" s="3" t="s">
        <v>64</v>
      </c>
      <c r="AI63" s="49"/>
    </row>
    <row r="64" spans="1:35" s="4" customFormat="1" ht="15" x14ac:dyDescent="0.25">
      <c r="A64" s="60"/>
      <c r="B64" s="53"/>
      <c r="C64" s="269" t="s">
        <v>65</v>
      </c>
      <c r="D64" s="269"/>
      <c r="E64" s="269"/>
      <c r="F64" s="54"/>
      <c r="G64" s="55"/>
      <c r="H64" s="55"/>
      <c r="I64" s="55"/>
      <c r="J64" s="63"/>
      <c r="K64" s="55"/>
      <c r="L64" s="76">
        <v>1615.6</v>
      </c>
      <c r="M64" s="55"/>
      <c r="N64" s="58">
        <v>63299</v>
      </c>
      <c r="AC64" s="41"/>
      <c r="AD64" s="49"/>
      <c r="AG64" s="3" t="s">
        <v>65</v>
      </c>
      <c r="AI64" s="49"/>
    </row>
    <row r="65" spans="1:35" s="4" customFormat="1" ht="57" x14ac:dyDescent="0.25">
      <c r="A65" s="60"/>
      <c r="B65" s="53" t="s">
        <v>66</v>
      </c>
      <c r="C65" s="269" t="s">
        <v>67</v>
      </c>
      <c r="D65" s="269"/>
      <c r="E65" s="269"/>
      <c r="F65" s="54" t="s">
        <v>68</v>
      </c>
      <c r="G65" s="69">
        <v>91</v>
      </c>
      <c r="H65" s="55"/>
      <c r="I65" s="69">
        <v>91</v>
      </c>
      <c r="J65" s="63"/>
      <c r="K65" s="55"/>
      <c r="L65" s="76">
        <v>1470.2</v>
      </c>
      <c r="M65" s="55"/>
      <c r="N65" s="58">
        <v>57602</v>
      </c>
      <c r="AC65" s="41"/>
      <c r="AD65" s="49"/>
      <c r="AG65" s="3" t="s">
        <v>67</v>
      </c>
      <c r="AI65" s="49"/>
    </row>
    <row r="66" spans="1:35" s="4" customFormat="1" ht="57" x14ac:dyDescent="0.25">
      <c r="A66" s="60"/>
      <c r="B66" s="53" t="s">
        <v>69</v>
      </c>
      <c r="C66" s="269" t="s">
        <v>70</v>
      </c>
      <c r="D66" s="269"/>
      <c r="E66" s="269"/>
      <c r="F66" s="54" t="s">
        <v>68</v>
      </c>
      <c r="G66" s="69">
        <v>52</v>
      </c>
      <c r="H66" s="55"/>
      <c r="I66" s="69">
        <v>52</v>
      </c>
      <c r="J66" s="63"/>
      <c r="K66" s="55"/>
      <c r="L66" s="56">
        <v>840.11</v>
      </c>
      <c r="M66" s="55"/>
      <c r="N66" s="58">
        <v>32915</v>
      </c>
      <c r="AC66" s="41"/>
      <c r="AD66" s="49"/>
      <c r="AG66" s="3" t="s">
        <v>70</v>
      </c>
      <c r="AI66" s="49"/>
    </row>
    <row r="67" spans="1:35" s="4" customFormat="1" ht="15" x14ac:dyDescent="0.25">
      <c r="A67" s="70"/>
      <c r="B67" s="71"/>
      <c r="C67" s="268" t="s">
        <v>71</v>
      </c>
      <c r="D67" s="268"/>
      <c r="E67" s="268"/>
      <c r="F67" s="44"/>
      <c r="G67" s="45"/>
      <c r="H67" s="45"/>
      <c r="I67" s="45"/>
      <c r="J67" s="47"/>
      <c r="K67" s="45"/>
      <c r="L67" s="72">
        <v>4079.86</v>
      </c>
      <c r="M67" s="66"/>
      <c r="N67" s="48"/>
      <c r="AC67" s="41"/>
      <c r="AD67" s="49"/>
      <c r="AI67" s="49" t="s">
        <v>71</v>
      </c>
    </row>
    <row r="68" spans="1:35" s="4" customFormat="1" ht="23.25" x14ac:dyDescent="0.25">
      <c r="A68" s="42" t="s">
        <v>83</v>
      </c>
      <c r="B68" s="43" t="s">
        <v>84</v>
      </c>
      <c r="C68" s="268" t="s">
        <v>85</v>
      </c>
      <c r="D68" s="268"/>
      <c r="E68" s="268"/>
      <c r="F68" s="44" t="s">
        <v>54</v>
      </c>
      <c r="G68" s="45"/>
      <c r="H68" s="45"/>
      <c r="I68" s="78">
        <v>13.406599999999999</v>
      </c>
      <c r="J68" s="47"/>
      <c r="K68" s="45"/>
      <c r="L68" s="47"/>
      <c r="M68" s="45"/>
      <c r="N68" s="48"/>
      <c r="AC68" s="41"/>
      <c r="AD68" s="49" t="s">
        <v>85</v>
      </c>
      <c r="AI68" s="49"/>
    </row>
    <row r="69" spans="1:35" s="4" customFormat="1" ht="15" x14ac:dyDescent="0.25">
      <c r="A69" s="50"/>
      <c r="B69" s="51"/>
      <c r="C69" s="269" t="s">
        <v>86</v>
      </c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70"/>
      <c r="AC69" s="41"/>
      <c r="AD69" s="49"/>
      <c r="AE69" s="3" t="s">
        <v>86</v>
      </c>
      <c r="AI69" s="49"/>
    </row>
    <row r="70" spans="1:35" s="4" customFormat="1" ht="15" x14ac:dyDescent="0.25">
      <c r="A70" s="52"/>
      <c r="B70" s="53" t="s">
        <v>51</v>
      </c>
      <c r="C70" s="269" t="s">
        <v>56</v>
      </c>
      <c r="D70" s="269"/>
      <c r="E70" s="269"/>
      <c r="F70" s="54"/>
      <c r="G70" s="55"/>
      <c r="H70" s="55"/>
      <c r="I70" s="55"/>
      <c r="J70" s="56">
        <v>178</v>
      </c>
      <c r="K70" s="55"/>
      <c r="L70" s="76">
        <v>2386.37</v>
      </c>
      <c r="M70" s="57">
        <v>39.18</v>
      </c>
      <c r="N70" s="58">
        <v>93498</v>
      </c>
      <c r="AC70" s="41"/>
      <c r="AD70" s="49"/>
      <c r="AF70" s="3" t="s">
        <v>56</v>
      </c>
      <c r="AI70" s="49"/>
    </row>
    <row r="71" spans="1:35" s="4" customFormat="1" ht="15" x14ac:dyDescent="0.25">
      <c r="A71" s="60"/>
      <c r="B71" s="53"/>
      <c r="C71" s="269" t="s">
        <v>61</v>
      </c>
      <c r="D71" s="269"/>
      <c r="E71" s="269"/>
      <c r="F71" s="54" t="s">
        <v>62</v>
      </c>
      <c r="G71" s="57">
        <v>22.82</v>
      </c>
      <c r="H71" s="55"/>
      <c r="I71" s="79">
        <v>305.93861199999998</v>
      </c>
      <c r="J71" s="63"/>
      <c r="K71" s="55"/>
      <c r="L71" s="63"/>
      <c r="M71" s="55"/>
      <c r="N71" s="59"/>
      <c r="AC71" s="41"/>
      <c r="AD71" s="49"/>
      <c r="AG71" s="3" t="s">
        <v>61</v>
      </c>
      <c r="AI71" s="49"/>
    </row>
    <row r="72" spans="1:35" s="4" customFormat="1" ht="15" x14ac:dyDescent="0.25">
      <c r="A72" s="50"/>
      <c r="B72" s="53"/>
      <c r="C72" s="273" t="s">
        <v>64</v>
      </c>
      <c r="D72" s="273"/>
      <c r="E72" s="273"/>
      <c r="F72" s="65"/>
      <c r="G72" s="66"/>
      <c r="H72" s="66"/>
      <c r="I72" s="66"/>
      <c r="J72" s="67">
        <v>178</v>
      </c>
      <c r="K72" s="66"/>
      <c r="L72" s="77">
        <v>2386.37</v>
      </c>
      <c r="M72" s="66"/>
      <c r="N72" s="68"/>
      <c r="AC72" s="41"/>
      <c r="AD72" s="49"/>
      <c r="AH72" s="3" t="s">
        <v>64</v>
      </c>
      <c r="AI72" s="49"/>
    </row>
    <row r="73" spans="1:35" s="4" customFormat="1" ht="15" x14ac:dyDescent="0.25">
      <c r="A73" s="60"/>
      <c r="B73" s="53"/>
      <c r="C73" s="269" t="s">
        <v>65</v>
      </c>
      <c r="D73" s="269"/>
      <c r="E73" s="269"/>
      <c r="F73" s="54"/>
      <c r="G73" s="55"/>
      <c r="H73" s="55"/>
      <c r="I73" s="55"/>
      <c r="J73" s="63"/>
      <c r="K73" s="55"/>
      <c r="L73" s="76">
        <v>2386.37</v>
      </c>
      <c r="M73" s="55"/>
      <c r="N73" s="58">
        <v>93498</v>
      </c>
      <c r="AC73" s="41"/>
      <c r="AD73" s="49"/>
      <c r="AG73" s="3" t="s">
        <v>65</v>
      </c>
      <c r="AI73" s="49"/>
    </row>
    <row r="74" spans="1:35" s="4" customFormat="1" ht="57" x14ac:dyDescent="0.25">
      <c r="A74" s="60"/>
      <c r="B74" s="53" t="s">
        <v>66</v>
      </c>
      <c r="C74" s="269" t="s">
        <v>67</v>
      </c>
      <c r="D74" s="269"/>
      <c r="E74" s="269"/>
      <c r="F74" s="54" t="s">
        <v>68</v>
      </c>
      <c r="G74" s="69">
        <v>91</v>
      </c>
      <c r="H74" s="55"/>
      <c r="I74" s="69">
        <v>91</v>
      </c>
      <c r="J74" s="63"/>
      <c r="K74" s="55"/>
      <c r="L74" s="76">
        <v>2171.6</v>
      </c>
      <c r="M74" s="55"/>
      <c r="N74" s="58">
        <v>85083</v>
      </c>
      <c r="AC74" s="41"/>
      <c r="AD74" s="49"/>
      <c r="AG74" s="3" t="s">
        <v>67</v>
      </c>
      <c r="AI74" s="49"/>
    </row>
    <row r="75" spans="1:35" s="4" customFormat="1" ht="57" x14ac:dyDescent="0.25">
      <c r="A75" s="60"/>
      <c r="B75" s="53" t="s">
        <v>69</v>
      </c>
      <c r="C75" s="269" t="s">
        <v>70</v>
      </c>
      <c r="D75" s="269"/>
      <c r="E75" s="269"/>
      <c r="F75" s="54" t="s">
        <v>68</v>
      </c>
      <c r="G75" s="69">
        <v>52</v>
      </c>
      <c r="H75" s="55"/>
      <c r="I75" s="69">
        <v>52</v>
      </c>
      <c r="J75" s="63"/>
      <c r="K75" s="55"/>
      <c r="L75" s="76">
        <v>1240.9100000000001</v>
      </c>
      <c r="M75" s="55"/>
      <c r="N75" s="58">
        <v>48619</v>
      </c>
      <c r="AC75" s="41"/>
      <c r="AD75" s="49"/>
      <c r="AG75" s="3" t="s">
        <v>70</v>
      </c>
      <c r="AI75" s="49"/>
    </row>
    <row r="76" spans="1:35" s="4" customFormat="1" ht="15" x14ac:dyDescent="0.25">
      <c r="A76" s="70"/>
      <c r="B76" s="71"/>
      <c r="C76" s="268" t="s">
        <v>71</v>
      </c>
      <c r="D76" s="268"/>
      <c r="E76" s="268"/>
      <c r="F76" s="44"/>
      <c r="G76" s="45"/>
      <c r="H76" s="45"/>
      <c r="I76" s="45"/>
      <c r="J76" s="47"/>
      <c r="K76" s="45"/>
      <c r="L76" s="72">
        <v>5798.88</v>
      </c>
      <c r="M76" s="66"/>
      <c r="N76" s="48"/>
      <c r="AC76" s="41"/>
      <c r="AD76" s="49"/>
      <c r="AI76" s="49" t="s">
        <v>71</v>
      </c>
    </row>
    <row r="77" spans="1:35" s="4" customFormat="1" ht="23.25" x14ac:dyDescent="0.25">
      <c r="A77" s="42" t="s">
        <v>87</v>
      </c>
      <c r="B77" s="43" t="s">
        <v>88</v>
      </c>
      <c r="C77" s="268" t="s">
        <v>89</v>
      </c>
      <c r="D77" s="268"/>
      <c r="E77" s="268"/>
      <c r="F77" s="44" t="s">
        <v>54</v>
      </c>
      <c r="G77" s="45"/>
      <c r="H77" s="45"/>
      <c r="I77" s="46">
        <v>4.2220000000000004</v>
      </c>
      <c r="J77" s="47"/>
      <c r="K77" s="45"/>
      <c r="L77" s="47"/>
      <c r="M77" s="45"/>
      <c r="N77" s="48"/>
      <c r="AC77" s="41"/>
      <c r="AD77" s="49" t="s">
        <v>89</v>
      </c>
      <c r="AI77" s="49"/>
    </row>
    <row r="78" spans="1:35" s="4" customFormat="1" ht="15" x14ac:dyDescent="0.25">
      <c r="A78" s="50"/>
      <c r="B78" s="51"/>
      <c r="C78" s="269" t="s">
        <v>90</v>
      </c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70"/>
      <c r="AC78" s="41"/>
      <c r="AD78" s="49"/>
      <c r="AE78" s="3" t="s">
        <v>90</v>
      </c>
      <c r="AI78" s="49"/>
    </row>
    <row r="79" spans="1:35" s="4" customFormat="1" ht="15" x14ac:dyDescent="0.25">
      <c r="A79" s="52"/>
      <c r="B79" s="53" t="s">
        <v>51</v>
      </c>
      <c r="C79" s="269" t="s">
        <v>56</v>
      </c>
      <c r="D79" s="269"/>
      <c r="E79" s="269"/>
      <c r="F79" s="54"/>
      <c r="G79" s="55"/>
      <c r="H79" s="55"/>
      <c r="I79" s="55"/>
      <c r="J79" s="56">
        <v>88.84</v>
      </c>
      <c r="K79" s="55"/>
      <c r="L79" s="56">
        <v>375.08</v>
      </c>
      <c r="M79" s="57">
        <v>39.18</v>
      </c>
      <c r="N79" s="58">
        <v>14696</v>
      </c>
      <c r="AC79" s="41"/>
      <c r="AD79" s="49"/>
      <c r="AF79" s="3" t="s">
        <v>56</v>
      </c>
      <c r="AI79" s="49"/>
    </row>
    <row r="80" spans="1:35" s="4" customFormat="1" ht="15" x14ac:dyDescent="0.25">
      <c r="A80" s="52"/>
      <c r="B80" s="53" t="s">
        <v>57</v>
      </c>
      <c r="C80" s="269" t="s">
        <v>58</v>
      </c>
      <c r="D80" s="269"/>
      <c r="E80" s="269"/>
      <c r="F80" s="54"/>
      <c r="G80" s="55"/>
      <c r="H80" s="55"/>
      <c r="I80" s="55"/>
      <c r="J80" s="56">
        <v>4.0599999999999996</v>
      </c>
      <c r="K80" s="55"/>
      <c r="L80" s="56">
        <v>17.14</v>
      </c>
      <c r="M80" s="55"/>
      <c r="N80" s="59"/>
      <c r="AC80" s="41"/>
      <c r="AD80" s="49"/>
      <c r="AF80" s="3" t="s">
        <v>58</v>
      </c>
      <c r="AI80" s="49"/>
    </row>
    <row r="81" spans="1:35" s="4" customFormat="1" ht="15" x14ac:dyDescent="0.25">
      <c r="A81" s="52"/>
      <c r="B81" s="53" t="s">
        <v>59</v>
      </c>
      <c r="C81" s="269" t="s">
        <v>60</v>
      </c>
      <c r="D81" s="269"/>
      <c r="E81" s="269"/>
      <c r="F81" s="54"/>
      <c r="G81" s="55"/>
      <c r="H81" s="55"/>
      <c r="I81" s="55"/>
      <c r="J81" s="56">
        <v>1.76</v>
      </c>
      <c r="K81" s="55"/>
      <c r="L81" s="56">
        <v>7.43</v>
      </c>
      <c r="M81" s="57">
        <v>39.18</v>
      </c>
      <c r="N81" s="80">
        <v>291</v>
      </c>
      <c r="AC81" s="41"/>
      <c r="AD81" s="49"/>
      <c r="AF81" s="3" t="s">
        <v>60</v>
      </c>
      <c r="AI81" s="49"/>
    </row>
    <row r="82" spans="1:35" s="4" customFormat="1" ht="15" x14ac:dyDescent="0.25">
      <c r="A82" s="60"/>
      <c r="B82" s="53"/>
      <c r="C82" s="269" t="s">
        <v>61</v>
      </c>
      <c r="D82" s="269"/>
      <c r="E82" s="269"/>
      <c r="F82" s="54" t="s">
        <v>62</v>
      </c>
      <c r="G82" s="57">
        <v>11.39</v>
      </c>
      <c r="H82" s="55"/>
      <c r="I82" s="64">
        <v>48.08858</v>
      </c>
      <c r="J82" s="63"/>
      <c r="K82" s="55"/>
      <c r="L82" s="63"/>
      <c r="M82" s="55"/>
      <c r="N82" s="59"/>
      <c r="AC82" s="41"/>
      <c r="AD82" s="49"/>
      <c r="AG82" s="3" t="s">
        <v>61</v>
      </c>
      <c r="AI82" s="49"/>
    </row>
    <row r="83" spans="1:35" s="4" customFormat="1" ht="15" x14ac:dyDescent="0.25">
      <c r="A83" s="60"/>
      <c r="B83" s="53"/>
      <c r="C83" s="269" t="s">
        <v>63</v>
      </c>
      <c r="D83" s="269"/>
      <c r="E83" s="269"/>
      <c r="F83" s="54" t="s">
        <v>62</v>
      </c>
      <c r="G83" s="57">
        <v>0.13</v>
      </c>
      <c r="H83" s="55"/>
      <c r="I83" s="64">
        <v>0.54886000000000001</v>
      </c>
      <c r="J83" s="63"/>
      <c r="K83" s="55"/>
      <c r="L83" s="63"/>
      <c r="M83" s="55"/>
      <c r="N83" s="59"/>
      <c r="AC83" s="41"/>
      <c r="AD83" s="49"/>
      <c r="AG83" s="3" t="s">
        <v>63</v>
      </c>
      <c r="AI83" s="49"/>
    </row>
    <row r="84" spans="1:35" s="4" customFormat="1" ht="15" x14ac:dyDescent="0.25">
      <c r="A84" s="50"/>
      <c r="B84" s="53"/>
      <c r="C84" s="273" t="s">
        <v>64</v>
      </c>
      <c r="D84" s="273"/>
      <c r="E84" s="273"/>
      <c r="F84" s="65"/>
      <c r="G84" s="66"/>
      <c r="H84" s="66"/>
      <c r="I84" s="66"/>
      <c r="J84" s="67">
        <v>92.9</v>
      </c>
      <c r="K84" s="66"/>
      <c r="L84" s="67">
        <v>392.22</v>
      </c>
      <c r="M84" s="66"/>
      <c r="N84" s="68"/>
      <c r="AC84" s="41"/>
      <c r="AD84" s="49"/>
      <c r="AH84" s="3" t="s">
        <v>64</v>
      </c>
      <c r="AI84" s="49"/>
    </row>
    <row r="85" spans="1:35" s="4" customFormat="1" ht="15" x14ac:dyDescent="0.25">
      <c r="A85" s="60"/>
      <c r="B85" s="53"/>
      <c r="C85" s="269" t="s">
        <v>65</v>
      </c>
      <c r="D85" s="269"/>
      <c r="E85" s="269"/>
      <c r="F85" s="54"/>
      <c r="G85" s="55"/>
      <c r="H85" s="55"/>
      <c r="I85" s="55"/>
      <c r="J85" s="63"/>
      <c r="K85" s="55"/>
      <c r="L85" s="56">
        <v>382.51</v>
      </c>
      <c r="M85" s="55"/>
      <c r="N85" s="58">
        <v>14987</v>
      </c>
      <c r="AC85" s="41"/>
      <c r="AD85" s="49"/>
      <c r="AG85" s="3" t="s">
        <v>65</v>
      </c>
      <c r="AI85" s="49"/>
    </row>
    <row r="86" spans="1:35" s="4" customFormat="1" ht="22.5" x14ac:dyDescent="0.25">
      <c r="A86" s="60"/>
      <c r="B86" s="53" t="s">
        <v>91</v>
      </c>
      <c r="C86" s="269" t="s">
        <v>92</v>
      </c>
      <c r="D86" s="269"/>
      <c r="E86" s="269"/>
      <c r="F86" s="54" t="s">
        <v>68</v>
      </c>
      <c r="G86" s="69">
        <v>89</v>
      </c>
      <c r="H86" s="55"/>
      <c r="I86" s="69">
        <v>89</v>
      </c>
      <c r="J86" s="63"/>
      <c r="K86" s="55"/>
      <c r="L86" s="56">
        <v>340.43</v>
      </c>
      <c r="M86" s="55"/>
      <c r="N86" s="58">
        <v>13338</v>
      </c>
      <c r="AC86" s="41"/>
      <c r="AD86" s="49"/>
      <c r="AG86" s="3" t="s">
        <v>92</v>
      </c>
      <c r="AI86" s="49"/>
    </row>
    <row r="87" spans="1:35" s="4" customFormat="1" ht="22.5" x14ac:dyDescent="0.25">
      <c r="A87" s="60"/>
      <c r="B87" s="53" t="s">
        <v>93</v>
      </c>
      <c r="C87" s="269" t="s">
        <v>94</v>
      </c>
      <c r="D87" s="269"/>
      <c r="E87" s="269"/>
      <c r="F87" s="54" t="s">
        <v>68</v>
      </c>
      <c r="G87" s="69">
        <v>49</v>
      </c>
      <c r="H87" s="55"/>
      <c r="I87" s="69">
        <v>49</v>
      </c>
      <c r="J87" s="63"/>
      <c r="K87" s="55"/>
      <c r="L87" s="56">
        <v>187.43</v>
      </c>
      <c r="M87" s="55"/>
      <c r="N87" s="58">
        <v>7344</v>
      </c>
      <c r="AC87" s="41"/>
      <c r="AD87" s="49"/>
      <c r="AG87" s="3" t="s">
        <v>94</v>
      </c>
      <c r="AI87" s="49"/>
    </row>
    <row r="88" spans="1:35" s="4" customFormat="1" ht="15" x14ac:dyDescent="0.25">
      <c r="A88" s="70"/>
      <c r="B88" s="71"/>
      <c r="C88" s="268" t="s">
        <v>71</v>
      </c>
      <c r="D88" s="268"/>
      <c r="E88" s="268"/>
      <c r="F88" s="44"/>
      <c r="G88" s="45"/>
      <c r="H88" s="45"/>
      <c r="I88" s="45"/>
      <c r="J88" s="47"/>
      <c r="K88" s="45"/>
      <c r="L88" s="75">
        <v>920.08</v>
      </c>
      <c r="M88" s="66"/>
      <c r="N88" s="48"/>
      <c r="AC88" s="41"/>
      <c r="AD88" s="49"/>
      <c r="AI88" s="49" t="s">
        <v>71</v>
      </c>
    </row>
    <row r="89" spans="1:35" s="4" customFormat="1" ht="15" x14ac:dyDescent="0.25">
      <c r="A89" s="42" t="s">
        <v>95</v>
      </c>
      <c r="B89" s="43" t="s">
        <v>96</v>
      </c>
      <c r="C89" s="268" t="s">
        <v>97</v>
      </c>
      <c r="D89" s="268"/>
      <c r="E89" s="268"/>
      <c r="F89" s="44" t="s">
        <v>54</v>
      </c>
      <c r="G89" s="45"/>
      <c r="H89" s="45"/>
      <c r="I89" s="46">
        <v>4.1520000000000001</v>
      </c>
      <c r="J89" s="47"/>
      <c r="K89" s="45"/>
      <c r="L89" s="47"/>
      <c r="M89" s="45"/>
      <c r="N89" s="48"/>
      <c r="AC89" s="41"/>
      <c r="AD89" s="49" t="s">
        <v>97</v>
      </c>
      <c r="AI89" s="49"/>
    </row>
    <row r="90" spans="1:35" s="4" customFormat="1" ht="15" x14ac:dyDescent="0.25">
      <c r="A90" s="50"/>
      <c r="B90" s="51"/>
      <c r="C90" s="269" t="s">
        <v>98</v>
      </c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70"/>
      <c r="AC90" s="41"/>
      <c r="AD90" s="49"/>
      <c r="AE90" s="3" t="s">
        <v>98</v>
      </c>
      <c r="AI90" s="49"/>
    </row>
    <row r="91" spans="1:35" s="4" customFormat="1" ht="15" x14ac:dyDescent="0.25">
      <c r="A91" s="52"/>
      <c r="B91" s="53" t="s">
        <v>51</v>
      </c>
      <c r="C91" s="269" t="s">
        <v>56</v>
      </c>
      <c r="D91" s="269"/>
      <c r="E91" s="269"/>
      <c r="F91" s="54"/>
      <c r="G91" s="55"/>
      <c r="H91" s="55"/>
      <c r="I91" s="55"/>
      <c r="J91" s="56">
        <v>238.13</v>
      </c>
      <c r="K91" s="55"/>
      <c r="L91" s="56">
        <v>988.72</v>
      </c>
      <c r="M91" s="57">
        <v>39.18</v>
      </c>
      <c r="N91" s="58">
        <v>38738</v>
      </c>
      <c r="AC91" s="41"/>
      <c r="AD91" s="49"/>
      <c r="AF91" s="3" t="s">
        <v>56</v>
      </c>
      <c r="AI91" s="49"/>
    </row>
    <row r="92" spans="1:35" s="4" customFormat="1" ht="15" x14ac:dyDescent="0.25">
      <c r="A92" s="52"/>
      <c r="B92" s="53" t="s">
        <v>57</v>
      </c>
      <c r="C92" s="269" t="s">
        <v>58</v>
      </c>
      <c r="D92" s="269"/>
      <c r="E92" s="269"/>
      <c r="F92" s="54"/>
      <c r="G92" s="55"/>
      <c r="H92" s="55"/>
      <c r="I92" s="55"/>
      <c r="J92" s="56">
        <v>114.1</v>
      </c>
      <c r="K92" s="55"/>
      <c r="L92" s="56">
        <v>473.74</v>
      </c>
      <c r="M92" s="55"/>
      <c r="N92" s="59"/>
      <c r="AC92" s="41"/>
      <c r="AD92" s="49"/>
      <c r="AF92" s="3" t="s">
        <v>58</v>
      </c>
      <c r="AI92" s="49"/>
    </row>
    <row r="93" spans="1:35" s="4" customFormat="1" ht="15" x14ac:dyDescent="0.25">
      <c r="A93" s="52"/>
      <c r="B93" s="53" t="s">
        <v>59</v>
      </c>
      <c r="C93" s="269" t="s">
        <v>60</v>
      </c>
      <c r="D93" s="269"/>
      <c r="E93" s="269"/>
      <c r="F93" s="54"/>
      <c r="G93" s="55"/>
      <c r="H93" s="55"/>
      <c r="I93" s="55"/>
      <c r="J93" s="56">
        <v>49.28</v>
      </c>
      <c r="K93" s="55"/>
      <c r="L93" s="56">
        <v>204.61</v>
      </c>
      <c r="M93" s="57">
        <v>39.18</v>
      </c>
      <c r="N93" s="58">
        <v>8017</v>
      </c>
      <c r="AC93" s="41"/>
      <c r="AD93" s="49"/>
      <c r="AF93" s="3" t="s">
        <v>60</v>
      </c>
      <c r="AI93" s="49"/>
    </row>
    <row r="94" spans="1:35" s="4" customFormat="1" ht="15" x14ac:dyDescent="0.25">
      <c r="A94" s="60"/>
      <c r="B94" s="53"/>
      <c r="C94" s="269" t="s">
        <v>61</v>
      </c>
      <c r="D94" s="269"/>
      <c r="E94" s="269"/>
      <c r="F94" s="54" t="s">
        <v>62</v>
      </c>
      <c r="G94" s="57">
        <v>30.53</v>
      </c>
      <c r="H94" s="55"/>
      <c r="I94" s="64">
        <v>126.76056</v>
      </c>
      <c r="J94" s="63"/>
      <c r="K94" s="55"/>
      <c r="L94" s="63"/>
      <c r="M94" s="55"/>
      <c r="N94" s="59"/>
      <c r="AC94" s="41"/>
      <c r="AD94" s="49"/>
      <c r="AG94" s="3" t="s">
        <v>61</v>
      </c>
      <c r="AI94" s="49"/>
    </row>
    <row r="95" spans="1:35" s="4" customFormat="1" ht="15" x14ac:dyDescent="0.25">
      <c r="A95" s="60"/>
      <c r="B95" s="53"/>
      <c r="C95" s="269" t="s">
        <v>63</v>
      </c>
      <c r="D95" s="269"/>
      <c r="E95" s="269"/>
      <c r="F95" s="54" t="s">
        <v>62</v>
      </c>
      <c r="G95" s="57">
        <v>3.65</v>
      </c>
      <c r="H95" s="55"/>
      <c r="I95" s="62">
        <v>15.1548</v>
      </c>
      <c r="J95" s="63"/>
      <c r="K95" s="55"/>
      <c r="L95" s="63"/>
      <c r="M95" s="55"/>
      <c r="N95" s="59"/>
      <c r="AC95" s="41"/>
      <c r="AD95" s="49"/>
      <c r="AG95" s="3" t="s">
        <v>63</v>
      </c>
      <c r="AI95" s="49"/>
    </row>
    <row r="96" spans="1:35" s="4" customFormat="1" ht="15" x14ac:dyDescent="0.25">
      <c r="A96" s="50"/>
      <c r="B96" s="53"/>
      <c r="C96" s="273" t="s">
        <v>64</v>
      </c>
      <c r="D96" s="273"/>
      <c r="E96" s="273"/>
      <c r="F96" s="65"/>
      <c r="G96" s="66"/>
      <c r="H96" s="66"/>
      <c r="I96" s="66"/>
      <c r="J96" s="67">
        <v>352.23</v>
      </c>
      <c r="K96" s="66"/>
      <c r="L96" s="77">
        <v>1462.46</v>
      </c>
      <c r="M96" s="66"/>
      <c r="N96" s="68"/>
      <c r="AC96" s="41"/>
      <c r="AD96" s="49"/>
      <c r="AH96" s="3" t="s">
        <v>64</v>
      </c>
      <c r="AI96" s="49"/>
    </row>
    <row r="97" spans="1:36" s="4" customFormat="1" ht="15" x14ac:dyDescent="0.25">
      <c r="A97" s="60"/>
      <c r="B97" s="53"/>
      <c r="C97" s="269" t="s">
        <v>65</v>
      </c>
      <c r="D97" s="269"/>
      <c r="E97" s="269"/>
      <c r="F97" s="54"/>
      <c r="G97" s="55"/>
      <c r="H97" s="55"/>
      <c r="I97" s="55"/>
      <c r="J97" s="63"/>
      <c r="K97" s="55"/>
      <c r="L97" s="76">
        <v>1193.33</v>
      </c>
      <c r="M97" s="55"/>
      <c r="N97" s="58">
        <v>46755</v>
      </c>
      <c r="AC97" s="41"/>
      <c r="AD97" s="49"/>
      <c r="AG97" s="3" t="s">
        <v>65</v>
      </c>
      <c r="AI97" s="49"/>
    </row>
    <row r="98" spans="1:36" s="4" customFormat="1" ht="57" x14ac:dyDescent="0.25">
      <c r="A98" s="60"/>
      <c r="B98" s="53" t="s">
        <v>66</v>
      </c>
      <c r="C98" s="269" t="s">
        <v>67</v>
      </c>
      <c r="D98" s="269"/>
      <c r="E98" s="269"/>
      <c r="F98" s="54" t="s">
        <v>68</v>
      </c>
      <c r="G98" s="69">
        <v>91</v>
      </c>
      <c r="H98" s="55"/>
      <c r="I98" s="69">
        <v>91</v>
      </c>
      <c r="J98" s="63"/>
      <c r="K98" s="55"/>
      <c r="L98" s="76">
        <v>1085.93</v>
      </c>
      <c r="M98" s="55"/>
      <c r="N98" s="58">
        <v>42547</v>
      </c>
      <c r="AC98" s="41"/>
      <c r="AD98" s="49"/>
      <c r="AG98" s="3" t="s">
        <v>67</v>
      </c>
      <c r="AI98" s="49"/>
    </row>
    <row r="99" spans="1:36" s="4" customFormat="1" ht="57" x14ac:dyDescent="0.25">
      <c r="A99" s="60"/>
      <c r="B99" s="53" t="s">
        <v>69</v>
      </c>
      <c r="C99" s="269" t="s">
        <v>70</v>
      </c>
      <c r="D99" s="269"/>
      <c r="E99" s="269"/>
      <c r="F99" s="54" t="s">
        <v>68</v>
      </c>
      <c r="G99" s="69">
        <v>52</v>
      </c>
      <c r="H99" s="55"/>
      <c r="I99" s="69">
        <v>52</v>
      </c>
      <c r="J99" s="63"/>
      <c r="K99" s="55"/>
      <c r="L99" s="56">
        <v>620.53</v>
      </c>
      <c r="M99" s="55"/>
      <c r="N99" s="58">
        <v>24313</v>
      </c>
      <c r="AC99" s="41"/>
      <c r="AD99" s="49"/>
      <c r="AG99" s="3" t="s">
        <v>70</v>
      </c>
      <c r="AI99" s="49"/>
    </row>
    <row r="100" spans="1:36" s="4" customFormat="1" ht="15" x14ac:dyDescent="0.25">
      <c r="A100" s="70"/>
      <c r="B100" s="71"/>
      <c r="C100" s="268" t="s">
        <v>71</v>
      </c>
      <c r="D100" s="268"/>
      <c r="E100" s="268"/>
      <c r="F100" s="44"/>
      <c r="G100" s="45"/>
      <c r="H100" s="45"/>
      <c r="I100" s="45"/>
      <c r="J100" s="47"/>
      <c r="K100" s="45"/>
      <c r="L100" s="72">
        <v>3168.92</v>
      </c>
      <c r="M100" s="66"/>
      <c r="N100" s="48"/>
      <c r="AC100" s="41"/>
      <c r="AD100" s="49"/>
      <c r="AI100" s="49" t="s">
        <v>71</v>
      </c>
    </row>
    <row r="101" spans="1:36" s="4" customFormat="1" ht="34.5" x14ac:dyDescent="0.25">
      <c r="A101" s="42" t="s">
        <v>99</v>
      </c>
      <c r="B101" s="43" t="s">
        <v>100</v>
      </c>
      <c r="C101" s="268" t="s">
        <v>101</v>
      </c>
      <c r="D101" s="268"/>
      <c r="E101" s="268"/>
      <c r="F101" s="44" t="s">
        <v>102</v>
      </c>
      <c r="G101" s="45"/>
      <c r="H101" s="45"/>
      <c r="I101" s="46">
        <v>0.81200000000000006</v>
      </c>
      <c r="J101" s="47"/>
      <c r="K101" s="45"/>
      <c r="L101" s="47"/>
      <c r="M101" s="45"/>
      <c r="N101" s="48"/>
      <c r="AC101" s="41"/>
      <c r="AD101" s="49" t="s">
        <v>101</v>
      </c>
      <c r="AI101" s="49"/>
    </row>
    <row r="102" spans="1:36" s="4" customFormat="1" ht="22.5" x14ac:dyDescent="0.25">
      <c r="A102" s="81"/>
      <c r="B102" s="53" t="s">
        <v>103</v>
      </c>
      <c r="C102" s="274" t="s">
        <v>104</v>
      </c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5"/>
      <c r="AC102" s="41"/>
      <c r="AD102" s="49"/>
      <c r="AI102" s="49"/>
      <c r="AJ102" s="3" t="s">
        <v>104</v>
      </c>
    </row>
    <row r="103" spans="1:36" s="4" customFormat="1" ht="15" x14ac:dyDescent="0.25">
      <c r="A103" s="52"/>
      <c r="B103" s="53" t="s">
        <v>51</v>
      </c>
      <c r="C103" s="269" t="s">
        <v>56</v>
      </c>
      <c r="D103" s="269"/>
      <c r="E103" s="269"/>
      <c r="F103" s="54"/>
      <c r="G103" s="55"/>
      <c r="H103" s="55"/>
      <c r="I103" s="55"/>
      <c r="J103" s="56">
        <v>397.5</v>
      </c>
      <c r="K103" s="61">
        <v>0.7</v>
      </c>
      <c r="L103" s="56">
        <v>225.94</v>
      </c>
      <c r="M103" s="57">
        <v>39.18</v>
      </c>
      <c r="N103" s="58">
        <v>8852</v>
      </c>
      <c r="AC103" s="41"/>
      <c r="AD103" s="49"/>
      <c r="AF103" s="3" t="s">
        <v>56</v>
      </c>
      <c r="AI103" s="49"/>
    </row>
    <row r="104" spans="1:36" s="4" customFormat="1" ht="15" x14ac:dyDescent="0.25">
      <c r="A104" s="52"/>
      <c r="B104" s="53" t="s">
        <v>57</v>
      </c>
      <c r="C104" s="269" t="s">
        <v>58</v>
      </c>
      <c r="D104" s="269"/>
      <c r="E104" s="269"/>
      <c r="F104" s="54"/>
      <c r="G104" s="55"/>
      <c r="H104" s="55"/>
      <c r="I104" s="55"/>
      <c r="J104" s="56">
        <v>112.75</v>
      </c>
      <c r="K104" s="61">
        <v>0.7</v>
      </c>
      <c r="L104" s="56">
        <v>64.09</v>
      </c>
      <c r="M104" s="55"/>
      <c r="N104" s="59"/>
      <c r="AC104" s="41"/>
      <c r="AD104" s="49"/>
      <c r="AF104" s="3" t="s">
        <v>58</v>
      </c>
      <c r="AI104" s="49"/>
    </row>
    <row r="105" spans="1:36" s="4" customFormat="1" ht="15" x14ac:dyDescent="0.25">
      <c r="A105" s="52"/>
      <c r="B105" s="53" t="s">
        <v>59</v>
      </c>
      <c r="C105" s="269" t="s">
        <v>60</v>
      </c>
      <c r="D105" s="269"/>
      <c r="E105" s="269"/>
      <c r="F105" s="54"/>
      <c r="G105" s="55"/>
      <c r="H105" s="55"/>
      <c r="I105" s="55"/>
      <c r="J105" s="56">
        <v>3.82</v>
      </c>
      <c r="K105" s="61">
        <v>0.7</v>
      </c>
      <c r="L105" s="56">
        <v>2.17</v>
      </c>
      <c r="M105" s="57">
        <v>39.18</v>
      </c>
      <c r="N105" s="80">
        <v>85</v>
      </c>
      <c r="AC105" s="41"/>
      <c r="AD105" s="49"/>
      <c r="AF105" s="3" t="s">
        <v>60</v>
      </c>
      <c r="AI105" s="49"/>
    </row>
    <row r="106" spans="1:36" s="4" customFormat="1" ht="15" x14ac:dyDescent="0.25">
      <c r="A106" s="52"/>
      <c r="B106" s="53" t="s">
        <v>83</v>
      </c>
      <c r="C106" s="269" t="s">
        <v>105</v>
      </c>
      <c r="D106" s="269"/>
      <c r="E106" s="269"/>
      <c r="F106" s="54"/>
      <c r="G106" s="55"/>
      <c r="H106" s="55"/>
      <c r="I106" s="55"/>
      <c r="J106" s="56">
        <v>81.96</v>
      </c>
      <c r="K106" s="69">
        <v>0</v>
      </c>
      <c r="L106" s="56">
        <v>0</v>
      </c>
      <c r="M106" s="55"/>
      <c r="N106" s="59"/>
      <c r="AC106" s="41"/>
      <c r="AD106" s="49"/>
      <c r="AF106" s="3" t="s">
        <v>105</v>
      </c>
      <c r="AI106" s="49"/>
    </row>
    <row r="107" spans="1:36" s="4" customFormat="1" ht="15" x14ac:dyDescent="0.25">
      <c r="A107" s="60"/>
      <c r="B107" s="53"/>
      <c r="C107" s="269" t="s">
        <v>61</v>
      </c>
      <c r="D107" s="269"/>
      <c r="E107" s="269"/>
      <c r="F107" s="54" t="s">
        <v>62</v>
      </c>
      <c r="G107" s="61">
        <v>46.6</v>
      </c>
      <c r="H107" s="61">
        <v>0.7</v>
      </c>
      <c r="I107" s="64">
        <v>26.487439999999999</v>
      </c>
      <c r="J107" s="63"/>
      <c r="K107" s="55"/>
      <c r="L107" s="63"/>
      <c r="M107" s="55"/>
      <c r="N107" s="59"/>
      <c r="AC107" s="41"/>
      <c r="AD107" s="49"/>
      <c r="AG107" s="3" t="s">
        <v>61</v>
      </c>
      <c r="AI107" s="49"/>
    </row>
    <row r="108" spans="1:36" s="4" customFormat="1" ht="15" x14ac:dyDescent="0.25">
      <c r="A108" s="60"/>
      <c r="B108" s="53"/>
      <c r="C108" s="269" t="s">
        <v>63</v>
      </c>
      <c r="D108" s="269"/>
      <c r="E108" s="269"/>
      <c r="F108" s="54" t="s">
        <v>62</v>
      </c>
      <c r="G108" s="57">
        <v>0.31</v>
      </c>
      <c r="H108" s="61">
        <v>0.7</v>
      </c>
      <c r="I108" s="79">
        <v>0.176204</v>
      </c>
      <c r="J108" s="63"/>
      <c r="K108" s="55"/>
      <c r="L108" s="63"/>
      <c r="M108" s="55"/>
      <c r="N108" s="59"/>
      <c r="AC108" s="41"/>
      <c r="AD108" s="49"/>
      <c r="AG108" s="3" t="s">
        <v>63</v>
      </c>
      <c r="AI108" s="49"/>
    </row>
    <row r="109" spans="1:36" s="4" customFormat="1" ht="15" x14ac:dyDescent="0.25">
      <c r="A109" s="50"/>
      <c r="B109" s="53"/>
      <c r="C109" s="273" t="s">
        <v>64</v>
      </c>
      <c r="D109" s="273"/>
      <c r="E109" s="273"/>
      <c r="F109" s="65"/>
      <c r="G109" s="66"/>
      <c r="H109" s="66"/>
      <c r="I109" s="66"/>
      <c r="J109" s="67">
        <v>592.21</v>
      </c>
      <c r="K109" s="66"/>
      <c r="L109" s="67">
        <v>290.02999999999997</v>
      </c>
      <c r="M109" s="66"/>
      <c r="N109" s="68"/>
      <c r="AC109" s="41"/>
      <c r="AD109" s="49"/>
      <c r="AH109" s="3" t="s">
        <v>64</v>
      </c>
      <c r="AI109" s="49"/>
    </row>
    <row r="110" spans="1:36" s="4" customFormat="1" ht="15" x14ac:dyDescent="0.25">
      <c r="A110" s="60"/>
      <c r="B110" s="53"/>
      <c r="C110" s="269" t="s">
        <v>65</v>
      </c>
      <c r="D110" s="269"/>
      <c r="E110" s="269"/>
      <c r="F110" s="54"/>
      <c r="G110" s="55"/>
      <c r="H110" s="55"/>
      <c r="I110" s="55"/>
      <c r="J110" s="63"/>
      <c r="K110" s="55"/>
      <c r="L110" s="56">
        <v>228.11</v>
      </c>
      <c r="M110" s="55"/>
      <c r="N110" s="58">
        <v>8937</v>
      </c>
      <c r="AC110" s="41"/>
      <c r="AD110" s="49"/>
      <c r="AG110" s="3" t="s">
        <v>65</v>
      </c>
      <c r="AI110" s="49"/>
    </row>
    <row r="111" spans="1:36" s="4" customFormat="1" ht="23.25" x14ac:dyDescent="0.25">
      <c r="A111" s="60"/>
      <c r="B111" s="53" t="s">
        <v>106</v>
      </c>
      <c r="C111" s="269" t="s">
        <v>107</v>
      </c>
      <c r="D111" s="269"/>
      <c r="E111" s="269"/>
      <c r="F111" s="54" t="s">
        <v>68</v>
      </c>
      <c r="G111" s="69">
        <v>93</v>
      </c>
      <c r="H111" s="55"/>
      <c r="I111" s="69">
        <v>93</v>
      </c>
      <c r="J111" s="63"/>
      <c r="K111" s="55"/>
      <c r="L111" s="56">
        <v>212.14</v>
      </c>
      <c r="M111" s="55"/>
      <c r="N111" s="58">
        <v>8311</v>
      </c>
      <c r="AC111" s="41"/>
      <c r="AD111" s="49"/>
      <c r="AG111" s="3" t="s">
        <v>107</v>
      </c>
      <c r="AI111" s="49"/>
    </row>
    <row r="112" spans="1:36" s="4" customFormat="1" ht="23.25" x14ac:dyDescent="0.25">
      <c r="A112" s="60"/>
      <c r="B112" s="53" t="s">
        <v>108</v>
      </c>
      <c r="C112" s="269" t="s">
        <v>109</v>
      </c>
      <c r="D112" s="269"/>
      <c r="E112" s="269"/>
      <c r="F112" s="54" t="s">
        <v>68</v>
      </c>
      <c r="G112" s="69">
        <v>62</v>
      </c>
      <c r="H112" s="55"/>
      <c r="I112" s="69">
        <v>62</v>
      </c>
      <c r="J112" s="63"/>
      <c r="K112" s="55"/>
      <c r="L112" s="56">
        <v>141.43</v>
      </c>
      <c r="M112" s="55"/>
      <c r="N112" s="58">
        <v>5541</v>
      </c>
      <c r="AC112" s="41"/>
      <c r="AD112" s="49"/>
      <c r="AG112" s="3" t="s">
        <v>109</v>
      </c>
      <c r="AI112" s="49"/>
    </row>
    <row r="113" spans="1:35" s="4" customFormat="1" ht="15" x14ac:dyDescent="0.25">
      <c r="A113" s="70"/>
      <c r="B113" s="71"/>
      <c r="C113" s="268" t="s">
        <v>71</v>
      </c>
      <c r="D113" s="268"/>
      <c r="E113" s="268"/>
      <c r="F113" s="44"/>
      <c r="G113" s="45"/>
      <c r="H113" s="45"/>
      <c r="I113" s="45"/>
      <c r="J113" s="47"/>
      <c r="K113" s="45"/>
      <c r="L113" s="75">
        <v>643.6</v>
      </c>
      <c r="M113" s="66"/>
      <c r="N113" s="48"/>
      <c r="AC113" s="41"/>
      <c r="AD113" s="49"/>
      <c r="AI113" s="49" t="s">
        <v>71</v>
      </c>
    </row>
    <row r="114" spans="1:35" s="4" customFormat="1" ht="23.25" x14ac:dyDescent="0.25">
      <c r="A114" s="42" t="s">
        <v>110</v>
      </c>
      <c r="B114" s="43" t="s">
        <v>111</v>
      </c>
      <c r="C114" s="268" t="s">
        <v>112</v>
      </c>
      <c r="D114" s="268"/>
      <c r="E114" s="268"/>
      <c r="F114" s="44" t="s">
        <v>54</v>
      </c>
      <c r="G114" s="45"/>
      <c r="H114" s="45"/>
      <c r="I114" s="73">
        <v>3.36</v>
      </c>
      <c r="J114" s="47"/>
      <c r="K114" s="45"/>
      <c r="L114" s="47"/>
      <c r="M114" s="45"/>
      <c r="N114" s="48"/>
      <c r="AC114" s="41"/>
      <c r="AD114" s="49" t="s">
        <v>112</v>
      </c>
      <c r="AI114" s="49"/>
    </row>
    <row r="115" spans="1:35" s="4" customFormat="1" ht="15" x14ac:dyDescent="0.25">
      <c r="A115" s="50"/>
      <c r="B115" s="51"/>
      <c r="C115" s="269" t="s">
        <v>113</v>
      </c>
      <c r="D115" s="269"/>
      <c r="E115" s="269"/>
      <c r="F115" s="269"/>
      <c r="G115" s="269"/>
      <c r="H115" s="269"/>
      <c r="I115" s="269"/>
      <c r="J115" s="269"/>
      <c r="K115" s="269"/>
      <c r="L115" s="269"/>
      <c r="M115" s="269"/>
      <c r="N115" s="270"/>
      <c r="AC115" s="41"/>
      <c r="AD115" s="49"/>
      <c r="AE115" s="3" t="s">
        <v>113</v>
      </c>
      <c r="AI115" s="49"/>
    </row>
    <row r="116" spans="1:35" s="4" customFormat="1" ht="15" x14ac:dyDescent="0.25">
      <c r="A116" s="52"/>
      <c r="B116" s="53" t="s">
        <v>51</v>
      </c>
      <c r="C116" s="269" t="s">
        <v>56</v>
      </c>
      <c r="D116" s="269"/>
      <c r="E116" s="269"/>
      <c r="F116" s="54"/>
      <c r="G116" s="55"/>
      <c r="H116" s="55"/>
      <c r="I116" s="55"/>
      <c r="J116" s="56">
        <v>66.92</v>
      </c>
      <c r="K116" s="55"/>
      <c r="L116" s="56">
        <v>224.85</v>
      </c>
      <c r="M116" s="57">
        <v>39.18</v>
      </c>
      <c r="N116" s="58">
        <v>8810</v>
      </c>
      <c r="AC116" s="41"/>
      <c r="AD116" s="49"/>
      <c r="AF116" s="3" t="s">
        <v>56</v>
      </c>
      <c r="AI116" s="49"/>
    </row>
    <row r="117" spans="1:35" s="4" customFormat="1" ht="15" x14ac:dyDescent="0.25">
      <c r="A117" s="52"/>
      <c r="B117" s="53" t="s">
        <v>57</v>
      </c>
      <c r="C117" s="269" t="s">
        <v>58</v>
      </c>
      <c r="D117" s="269"/>
      <c r="E117" s="269"/>
      <c r="F117" s="54"/>
      <c r="G117" s="55"/>
      <c r="H117" s="55"/>
      <c r="I117" s="55"/>
      <c r="J117" s="56">
        <v>12.52</v>
      </c>
      <c r="K117" s="55"/>
      <c r="L117" s="56">
        <v>42.07</v>
      </c>
      <c r="M117" s="55"/>
      <c r="N117" s="59"/>
      <c r="AC117" s="41"/>
      <c r="AD117" s="49"/>
      <c r="AF117" s="3" t="s">
        <v>58</v>
      </c>
      <c r="AI117" s="49"/>
    </row>
    <row r="118" spans="1:35" s="4" customFormat="1" ht="15" x14ac:dyDescent="0.25">
      <c r="A118" s="60"/>
      <c r="B118" s="53"/>
      <c r="C118" s="269" t="s">
        <v>61</v>
      </c>
      <c r="D118" s="269"/>
      <c r="E118" s="269"/>
      <c r="F118" s="54" t="s">
        <v>62</v>
      </c>
      <c r="G118" s="57">
        <v>8.58</v>
      </c>
      <c r="H118" s="55"/>
      <c r="I118" s="62">
        <v>28.828800000000001</v>
      </c>
      <c r="J118" s="63"/>
      <c r="K118" s="55"/>
      <c r="L118" s="63"/>
      <c r="M118" s="55"/>
      <c r="N118" s="59"/>
      <c r="AC118" s="41"/>
      <c r="AD118" s="49"/>
      <c r="AG118" s="3" t="s">
        <v>61</v>
      </c>
      <c r="AI118" s="49"/>
    </row>
    <row r="119" spans="1:35" s="4" customFormat="1" ht="15" x14ac:dyDescent="0.25">
      <c r="A119" s="50"/>
      <c r="B119" s="53"/>
      <c r="C119" s="273" t="s">
        <v>64</v>
      </c>
      <c r="D119" s="273"/>
      <c r="E119" s="273"/>
      <c r="F119" s="65"/>
      <c r="G119" s="66"/>
      <c r="H119" s="66"/>
      <c r="I119" s="66"/>
      <c r="J119" s="67">
        <v>79.44</v>
      </c>
      <c r="K119" s="66"/>
      <c r="L119" s="67">
        <v>266.92</v>
      </c>
      <c r="M119" s="66"/>
      <c r="N119" s="68"/>
      <c r="AC119" s="41"/>
      <c r="AD119" s="49"/>
      <c r="AH119" s="3" t="s">
        <v>64</v>
      </c>
      <c r="AI119" s="49"/>
    </row>
    <row r="120" spans="1:35" s="4" customFormat="1" ht="15" x14ac:dyDescent="0.25">
      <c r="A120" s="60"/>
      <c r="B120" s="53"/>
      <c r="C120" s="269" t="s">
        <v>65</v>
      </c>
      <c r="D120" s="269"/>
      <c r="E120" s="269"/>
      <c r="F120" s="54"/>
      <c r="G120" s="55"/>
      <c r="H120" s="55"/>
      <c r="I120" s="55"/>
      <c r="J120" s="63"/>
      <c r="K120" s="55"/>
      <c r="L120" s="56">
        <v>224.85</v>
      </c>
      <c r="M120" s="55"/>
      <c r="N120" s="58">
        <v>8810</v>
      </c>
      <c r="AC120" s="41"/>
      <c r="AD120" s="49"/>
      <c r="AG120" s="3" t="s">
        <v>65</v>
      </c>
      <c r="AI120" s="49"/>
    </row>
    <row r="121" spans="1:35" s="4" customFormat="1" ht="57" x14ac:dyDescent="0.25">
      <c r="A121" s="60"/>
      <c r="B121" s="53" t="s">
        <v>66</v>
      </c>
      <c r="C121" s="269" t="s">
        <v>67</v>
      </c>
      <c r="D121" s="269"/>
      <c r="E121" s="269"/>
      <c r="F121" s="54" t="s">
        <v>68</v>
      </c>
      <c r="G121" s="69">
        <v>91</v>
      </c>
      <c r="H121" s="55"/>
      <c r="I121" s="69">
        <v>91</v>
      </c>
      <c r="J121" s="63"/>
      <c r="K121" s="55"/>
      <c r="L121" s="56">
        <v>204.61</v>
      </c>
      <c r="M121" s="55"/>
      <c r="N121" s="58">
        <v>8017</v>
      </c>
      <c r="AC121" s="41"/>
      <c r="AD121" s="49"/>
      <c r="AG121" s="3" t="s">
        <v>67</v>
      </c>
      <c r="AI121" s="49"/>
    </row>
    <row r="122" spans="1:35" s="4" customFormat="1" ht="57" x14ac:dyDescent="0.25">
      <c r="A122" s="60"/>
      <c r="B122" s="53" t="s">
        <v>69</v>
      </c>
      <c r="C122" s="269" t="s">
        <v>70</v>
      </c>
      <c r="D122" s="269"/>
      <c r="E122" s="269"/>
      <c r="F122" s="54" t="s">
        <v>68</v>
      </c>
      <c r="G122" s="69">
        <v>52</v>
      </c>
      <c r="H122" s="55"/>
      <c r="I122" s="69">
        <v>52</v>
      </c>
      <c r="J122" s="63"/>
      <c r="K122" s="55"/>
      <c r="L122" s="56">
        <v>116.92</v>
      </c>
      <c r="M122" s="55"/>
      <c r="N122" s="58">
        <v>4581</v>
      </c>
      <c r="AC122" s="41"/>
      <c r="AD122" s="49"/>
      <c r="AG122" s="3" t="s">
        <v>70</v>
      </c>
      <c r="AI122" s="49"/>
    </row>
    <row r="123" spans="1:35" s="4" customFormat="1" ht="15" x14ac:dyDescent="0.25">
      <c r="A123" s="70"/>
      <c r="B123" s="71"/>
      <c r="C123" s="268" t="s">
        <v>71</v>
      </c>
      <c r="D123" s="268"/>
      <c r="E123" s="268"/>
      <c r="F123" s="44"/>
      <c r="G123" s="45"/>
      <c r="H123" s="45"/>
      <c r="I123" s="45"/>
      <c r="J123" s="47"/>
      <c r="K123" s="45"/>
      <c r="L123" s="75">
        <v>588.45000000000005</v>
      </c>
      <c r="M123" s="66"/>
      <c r="N123" s="48"/>
      <c r="AC123" s="41"/>
      <c r="AD123" s="49"/>
      <c r="AI123" s="49" t="s">
        <v>71</v>
      </c>
    </row>
    <row r="124" spans="1:35" s="4" customFormat="1" ht="34.5" x14ac:dyDescent="0.25">
      <c r="A124" s="42" t="s">
        <v>114</v>
      </c>
      <c r="B124" s="43" t="s">
        <v>115</v>
      </c>
      <c r="C124" s="268" t="s">
        <v>116</v>
      </c>
      <c r="D124" s="268"/>
      <c r="E124" s="268"/>
      <c r="F124" s="44" t="s">
        <v>54</v>
      </c>
      <c r="G124" s="45"/>
      <c r="H124" s="45"/>
      <c r="I124" s="82">
        <v>5.0400000000000002E-3</v>
      </c>
      <c r="J124" s="47"/>
      <c r="K124" s="45"/>
      <c r="L124" s="47"/>
      <c r="M124" s="45"/>
      <c r="N124" s="48"/>
      <c r="AC124" s="41"/>
      <c r="AD124" s="49" t="s">
        <v>116</v>
      </c>
      <c r="AI124" s="49"/>
    </row>
    <row r="125" spans="1:35" s="4" customFormat="1" ht="15" x14ac:dyDescent="0.25">
      <c r="A125" s="50"/>
      <c r="B125" s="51"/>
      <c r="C125" s="269" t="s">
        <v>117</v>
      </c>
      <c r="D125" s="269"/>
      <c r="E125" s="269"/>
      <c r="F125" s="269"/>
      <c r="G125" s="269"/>
      <c r="H125" s="269"/>
      <c r="I125" s="269"/>
      <c r="J125" s="269"/>
      <c r="K125" s="269"/>
      <c r="L125" s="269"/>
      <c r="M125" s="269"/>
      <c r="N125" s="270"/>
      <c r="AC125" s="41"/>
      <c r="AD125" s="49"/>
      <c r="AE125" s="3" t="s">
        <v>117</v>
      </c>
      <c r="AI125" s="49"/>
    </row>
    <row r="126" spans="1:35" s="4" customFormat="1" ht="15" x14ac:dyDescent="0.25">
      <c r="A126" s="52"/>
      <c r="B126" s="53" t="s">
        <v>51</v>
      </c>
      <c r="C126" s="269" t="s">
        <v>56</v>
      </c>
      <c r="D126" s="269"/>
      <c r="E126" s="269"/>
      <c r="F126" s="54"/>
      <c r="G126" s="55"/>
      <c r="H126" s="55"/>
      <c r="I126" s="55"/>
      <c r="J126" s="56">
        <v>120.37</v>
      </c>
      <c r="K126" s="55"/>
      <c r="L126" s="56">
        <v>0.61</v>
      </c>
      <c r="M126" s="57">
        <v>39.18</v>
      </c>
      <c r="N126" s="80">
        <v>24</v>
      </c>
      <c r="AC126" s="41"/>
      <c r="AD126" s="49"/>
      <c r="AF126" s="3" t="s">
        <v>56</v>
      </c>
      <c r="AI126" s="49"/>
    </row>
    <row r="127" spans="1:35" s="4" customFormat="1" ht="15" x14ac:dyDescent="0.25">
      <c r="A127" s="52"/>
      <c r="B127" s="53" t="s">
        <v>57</v>
      </c>
      <c r="C127" s="269" t="s">
        <v>58</v>
      </c>
      <c r="D127" s="269"/>
      <c r="E127" s="269"/>
      <c r="F127" s="54"/>
      <c r="G127" s="55"/>
      <c r="H127" s="55"/>
      <c r="I127" s="55"/>
      <c r="J127" s="56">
        <v>39.74</v>
      </c>
      <c r="K127" s="55"/>
      <c r="L127" s="56">
        <v>0.2</v>
      </c>
      <c r="M127" s="55"/>
      <c r="N127" s="59"/>
      <c r="AC127" s="41"/>
      <c r="AD127" s="49"/>
      <c r="AF127" s="3" t="s">
        <v>58</v>
      </c>
      <c r="AI127" s="49"/>
    </row>
    <row r="128" spans="1:35" s="4" customFormat="1" ht="15" x14ac:dyDescent="0.25">
      <c r="A128" s="52"/>
      <c r="B128" s="53" t="s">
        <v>59</v>
      </c>
      <c r="C128" s="269" t="s">
        <v>60</v>
      </c>
      <c r="D128" s="269"/>
      <c r="E128" s="269"/>
      <c r="F128" s="54"/>
      <c r="G128" s="55"/>
      <c r="H128" s="55"/>
      <c r="I128" s="55"/>
      <c r="J128" s="56">
        <v>6.21</v>
      </c>
      <c r="K128" s="55"/>
      <c r="L128" s="56">
        <v>0.03</v>
      </c>
      <c r="M128" s="57">
        <v>39.18</v>
      </c>
      <c r="N128" s="80">
        <v>1</v>
      </c>
      <c r="AC128" s="41"/>
      <c r="AD128" s="49"/>
      <c r="AF128" s="3" t="s">
        <v>60</v>
      </c>
      <c r="AI128" s="49"/>
    </row>
    <row r="129" spans="1:35" s="4" customFormat="1" ht="15" x14ac:dyDescent="0.25">
      <c r="A129" s="60"/>
      <c r="B129" s="53"/>
      <c r="C129" s="269" t="s">
        <v>61</v>
      </c>
      <c r="D129" s="269"/>
      <c r="E129" s="269"/>
      <c r="F129" s="54" t="s">
        <v>62</v>
      </c>
      <c r="G129" s="57">
        <v>15.16</v>
      </c>
      <c r="H129" s="55"/>
      <c r="I129" s="83">
        <v>7.6406399999999999E-2</v>
      </c>
      <c r="J129" s="63"/>
      <c r="K129" s="55"/>
      <c r="L129" s="63"/>
      <c r="M129" s="55"/>
      <c r="N129" s="59"/>
      <c r="AC129" s="41"/>
      <c r="AD129" s="49"/>
      <c r="AG129" s="3" t="s">
        <v>61</v>
      </c>
      <c r="AI129" s="49"/>
    </row>
    <row r="130" spans="1:35" s="4" customFormat="1" ht="15" x14ac:dyDescent="0.25">
      <c r="A130" s="60"/>
      <c r="B130" s="53"/>
      <c r="C130" s="269" t="s">
        <v>63</v>
      </c>
      <c r="D130" s="269"/>
      <c r="E130" s="269"/>
      <c r="F130" s="54" t="s">
        <v>62</v>
      </c>
      <c r="G130" s="57">
        <v>0.46</v>
      </c>
      <c r="H130" s="55"/>
      <c r="I130" s="83">
        <v>2.3184E-3</v>
      </c>
      <c r="J130" s="63"/>
      <c r="K130" s="55"/>
      <c r="L130" s="63"/>
      <c r="M130" s="55"/>
      <c r="N130" s="59"/>
      <c r="AC130" s="41"/>
      <c r="AD130" s="49"/>
      <c r="AG130" s="3" t="s">
        <v>63</v>
      </c>
      <c r="AI130" s="49"/>
    </row>
    <row r="131" spans="1:35" s="4" customFormat="1" ht="15" x14ac:dyDescent="0.25">
      <c r="A131" s="50"/>
      <c r="B131" s="53"/>
      <c r="C131" s="273" t="s">
        <v>64</v>
      </c>
      <c r="D131" s="273"/>
      <c r="E131" s="273"/>
      <c r="F131" s="65"/>
      <c r="G131" s="66"/>
      <c r="H131" s="66"/>
      <c r="I131" s="66"/>
      <c r="J131" s="67">
        <v>160.11000000000001</v>
      </c>
      <c r="K131" s="66"/>
      <c r="L131" s="67">
        <v>0.81</v>
      </c>
      <c r="M131" s="66"/>
      <c r="N131" s="68"/>
      <c r="AC131" s="41"/>
      <c r="AD131" s="49"/>
      <c r="AH131" s="3" t="s">
        <v>64</v>
      </c>
      <c r="AI131" s="49"/>
    </row>
    <row r="132" spans="1:35" s="4" customFormat="1" ht="15" x14ac:dyDescent="0.25">
      <c r="A132" s="60"/>
      <c r="B132" s="53"/>
      <c r="C132" s="269" t="s">
        <v>65</v>
      </c>
      <c r="D132" s="269"/>
      <c r="E132" s="269"/>
      <c r="F132" s="54"/>
      <c r="G132" s="55"/>
      <c r="H132" s="55"/>
      <c r="I132" s="55"/>
      <c r="J132" s="63"/>
      <c r="K132" s="55"/>
      <c r="L132" s="56">
        <v>0.64</v>
      </c>
      <c r="M132" s="55"/>
      <c r="N132" s="80">
        <v>25</v>
      </c>
      <c r="AC132" s="41"/>
      <c r="AD132" s="49"/>
      <c r="AG132" s="3" t="s">
        <v>65</v>
      </c>
      <c r="AI132" s="49"/>
    </row>
    <row r="133" spans="1:35" s="4" customFormat="1" ht="23.25" x14ac:dyDescent="0.25">
      <c r="A133" s="60"/>
      <c r="B133" s="53" t="s">
        <v>118</v>
      </c>
      <c r="C133" s="269" t="s">
        <v>119</v>
      </c>
      <c r="D133" s="269"/>
      <c r="E133" s="269"/>
      <c r="F133" s="54" t="s">
        <v>68</v>
      </c>
      <c r="G133" s="69">
        <v>90</v>
      </c>
      <c r="H133" s="55"/>
      <c r="I133" s="69">
        <v>90</v>
      </c>
      <c r="J133" s="63"/>
      <c r="K133" s="55"/>
      <c r="L133" s="56">
        <v>0.57999999999999996</v>
      </c>
      <c r="M133" s="55"/>
      <c r="N133" s="80">
        <v>23</v>
      </c>
      <c r="AC133" s="41"/>
      <c r="AD133" s="49"/>
      <c r="AG133" s="3" t="s">
        <v>119</v>
      </c>
      <c r="AI133" s="49"/>
    </row>
    <row r="134" spans="1:35" s="4" customFormat="1" ht="23.25" x14ac:dyDescent="0.25">
      <c r="A134" s="60"/>
      <c r="B134" s="53" t="s">
        <v>120</v>
      </c>
      <c r="C134" s="269" t="s">
        <v>121</v>
      </c>
      <c r="D134" s="269"/>
      <c r="E134" s="269"/>
      <c r="F134" s="54" t="s">
        <v>68</v>
      </c>
      <c r="G134" s="69">
        <v>46</v>
      </c>
      <c r="H134" s="55"/>
      <c r="I134" s="69">
        <v>46</v>
      </c>
      <c r="J134" s="63"/>
      <c r="K134" s="55"/>
      <c r="L134" s="56">
        <v>0.28999999999999998</v>
      </c>
      <c r="M134" s="55"/>
      <c r="N134" s="80">
        <v>12</v>
      </c>
      <c r="AC134" s="41"/>
      <c r="AD134" s="49"/>
      <c r="AG134" s="3" t="s">
        <v>121</v>
      </c>
      <c r="AI134" s="49"/>
    </row>
    <row r="135" spans="1:35" s="4" customFormat="1" ht="15" x14ac:dyDescent="0.25">
      <c r="A135" s="70"/>
      <c r="B135" s="71"/>
      <c r="C135" s="268" t="s">
        <v>71</v>
      </c>
      <c r="D135" s="268"/>
      <c r="E135" s="268"/>
      <c r="F135" s="44"/>
      <c r="G135" s="45"/>
      <c r="H135" s="45"/>
      <c r="I135" s="45"/>
      <c r="J135" s="47"/>
      <c r="K135" s="45"/>
      <c r="L135" s="75">
        <v>1.68</v>
      </c>
      <c r="M135" s="66"/>
      <c r="N135" s="48"/>
      <c r="AC135" s="41"/>
      <c r="AD135" s="49"/>
      <c r="AI135" s="49" t="s">
        <v>71</v>
      </c>
    </row>
    <row r="136" spans="1:35" s="4" customFormat="1" ht="23.25" x14ac:dyDescent="0.25">
      <c r="A136" s="42" t="s">
        <v>122</v>
      </c>
      <c r="B136" s="43" t="s">
        <v>123</v>
      </c>
      <c r="C136" s="268" t="s">
        <v>124</v>
      </c>
      <c r="D136" s="268"/>
      <c r="E136" s="268"/>
      <c r="F136" s="44" t="s">
        <v>54</v>
      </c>
      <c r="G136" s="45"/>
      <c r="H136" s="45"/>
      <c r="I136" s="73">
        <v>6.05</v>
      </c>
      <c r="J136" s="47"/>
      <c r="K136" s="45"/>
      <c r="L136" s="47"/>
      <c r="M136" s="45"/>
      <c r="N136" s="48"/>
      <c r="AC136" s="41"/>
      <c r="AD136" s="49" t="s">
        <v>124</v>
      </c>
      <c r="AI136" s="49"/>
    </row>
    <row r="137" spans="1:35" s="4" customFormat="1" ht="15" x14ac:dyDescent="0.25">
      <c r="A137" s="50"/>
      <c r="B137" s="51"/>
      <c r="C137" s="269" t="s">
        <v>125</v>
      </c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70"/>
      <c r="AC137" s="41"/>
      <c r="AD137" s="49"/>
      <c r="AE137" s="3" t="s">
        <v>125</v>
      </c>
      <c r="AI137" s="49"/>
    </row>
    <row r="138" spans="1:35" s="4" customFormat="1" ht="15" x14ac:dyDescent="0.25">
      <c r="A138" s="52"/>
      <c r="B138" s="53" t="s">
        <v>51</v>
      </c>
      <c r="C138" s="269" t="s">
        <v>56</v>
      </c>
      <c r="D138" s="269"/>
      <c r="E138" s="269"/>
      <c r="F138" s="54"/>
      <c r="G138" s="55"/>
      <c r="H138" s="55"/>
      <c r="I138" s="55"/>
      <c r="J138" s="56">
        <v>230.26</v>
      </c>
      <c r="K138" s="55"/>
      <c r="L138" s="76">
        <v>1393.07</v>
      </c>
      <c r="M138" s="57">
        <v>39.18</v>
      </c>
      <c r="N138" s="58">
        <v>54580</v>
      </c>
      <c r="AC138" s="41"/>
      <c r="AD138" s="49"/>
      <c r="AF138" s="3" t="s">
        <v>56</v>
      </c>
      <c r="AI138" s="49"/>
    </row>
    <row r="139" spans="1:35" s="4" customFormat="1" ht="15" x14ac:dyDescent="0.25">
      <c r="A139" s="60"/>
      <c r="B139" s="53"/>
      <c r="C139" s="269" t="s">
        <v>61</v>
      </c>
      <c r="D139" s="269"/>
      <c r="E139" s="269"/>
      <c r="F139" s="54" t="s">
        <v>62</v>
      </c>
      <c r="G139" s="57">
        <v>29.52</v>
      </c>
      <c r="H139" s="55"/>
      <c r="I139" s="74">
        <v>178.596</v>
      </c>
      <c r="J139" s="63"/>
      <c r="K139" s="55"/>
      <c r="L139" s="63"/>
      <c r="M139" s="55"/>
      <c r="N139" s="59"/>
      <c r="AC139" s="41"/>
      <c r="AD139" s="49"/>
      <c r="AG139" s="3" t="s">
        <v>61</v>
      </c>
      <c r="AI139" s="49"/>
    </row>
    <row r="140" spans="1:35" s="4" customFormat="1" ht="15" x14ac:dyDescent="0.25">
      <c r="A140" s="50"/>
      <c r="B140" s="53"/>
      <c r="C140" s="273" t="s">
        <v>64</v>
      </c>
      <c r="D140" s="273"/>
      <c r="E140" s="273"/>
      <c r="F140" s="65"/>
      <c r="G140" s="66"/>
      <c r="H140" s="66"/>
      <c r="I140" s="66"/>
      <c r="J140" s="67">
        <v>230.26</v>
      </c>
      <c r="K140" s="66"/>
      <c r="L140" s="77">
        <v>1393.07</v>
      </c>
      <c r="M140" s="66"/>
      <c r="N140" s="68"/>
      <c r="AC140" s="41"/>
      <c r="AD140" s="49"/>
      <c r="AH140" s="3" t="s">
        <v>64</v>
      </c>
      <c r="AI140" s="49"/>
    </row>
    <row r="141" spans="1:35" s="4" customFormat="1" ht="15" x14ac:dyDescent="0.25">
      <c r="A141" s="60"/>
      <c r="B141" s="53"/>
      <c r="C141" s="269" t="s">
        <v>65</v>
      </c>
      <c r="D141" s="269"/>
      <c r="E141" s="269"/>
      <c r="F141" s="54"/>
      <c r="G141" s="55"/>
      <c r="H141" s="55"/>
      <c r="I141" s="55"/>
      <c r="J141" s="63"/>
      <c r="K141" s="55"/>
      <c r="L141" s="76">
        <v>1393.07</v>
      </c>
      <c r="M141" s="55"/>
      <c r="N141" s="58">
        <v>54580</v>
      </c>
      <c r="AC141" s="41"/>
      <c r="AD141" s="49"/>
      <c r="AG141" s="3" t="s">
        <v>65</v>
      </c>
      <c r="AI141" s="49"/>
    </row>
    <row r="142" spans="1:35" s="4" customFormat="1" ht="57" x14ac:dyDescent="0.25">
      <c r="A142" s="60"/>
      <c r="B142" s="53" t="s">
        <v>66</v>
      </c>
      <c r="C142" s="269" t="s">
        <v>67</v>
      </c>
      <c r="D142" s="269"/>
      <c r="E142" s="269"/>
      <c r="F142" s="54" t="s">
        <v>68</v>
      </c>
      <c r="G142" s="69">
        <v>91</v>
      </c>
      <c r="H142" s="55"/>
      <c r="I142" s="69">
        <v>91</v>
      </c>
      <c r="J142" s="63"/>
      <c r="K142" s="55"/>
      <c r="L142" s="76">
        <v>1267.69</v>
      </c>
      <c r="M142" s="55"/>
      <c r="N142" s="58">
        <v>49668</v>
      </c>
      <c r="AC142" s="41"/>
      <c r="AD142" s="49"/>
      <c r="AG142" s="3" t="s">
        <v>67</v>
      </c>
      <c r="AI142" s="49"/>
    </row>
    <row r="143" spans="1:35" s="4" customFormat="1" ht="57" x14ac:dyDescent="0.25">
      <c r="A143" s="60"/>
      <c r="B143" s="53" t="s">
        <v>69</v>
      </c>
      <c r="C143" s="269" t="s">
        <v>70</v>
      </c>
      <c r="D143" s="269"/>
      <c r="E143" s="269"/>
      <c r="F143" s="54" t="s">
        <v>68</v>
      </c>
      <c r="G143" s="69">
        <v>52</v>
      </c>
      <c r="H143" s="55"/>
      <c r="I143" s="69">
        <v>52</v>
      </c>
      <c r="J143" s="63"/>
      <c r="K143" s="55"/>
      <c r="L143" s="56">
        <v>724.4</v>
      </c>
      <c r="M143" s="55"/>
      <c r="N143" s="58">
        <v>28382</v>
      </c>
      <c r="AC143" s="41"/>
      <c r="AD143" s="49"/>
      <c r="AG143" s="3" t="s">
        <v>70</v>
      </c>
      <c r="AI143" s="49"/>
    </row>
    <row r="144" spans="1:35" s="4" customFormat="1" ht="15" x14ac:dyDescent="0.25">
      <c r="A144" s="70"/>
      <c r="B144" s="71"/>
      <c r="C144" s="268" t="s">
        <v>71</v>
      </c>
      <c r="D144" s="268"/>
      <c r="E144" s="268"/>
      <c r="F144" s="44"/>
      <c r="G144" s="45"/>
      <c r="H144" s="45"/>
      <c r="I144" s="45"/>
      <c r="J144" s="47"/>
      <c r="K144" s="45"/>
      <c r="L144" s="72">
        <v>3385.16</v>
      </c>
      <c r="M144" s="66"/>
      <c r="N144" s="48"/>
      <c r="AC144" s="41"/>
      <c r="AD144" s="49"/>
      <c r="AI144" s="49" t="s">
        <v>71</v>
      </c>
    </row>
    <row r="145" spans="1:37" s="4" customFormat="1" ht="45.75" x14ac:dyDescent="0.25">
      <c r="A145" s="42" t="s">
        <v>126</v>
      </c>
      <c r="B145" s="43" t="s">
        <v>127</v>
      </c>
      <c r="C145" s="268" t="s">
        <v>128</v>
      </c>
      <c r="D145" s="268"/>
      <c r="E145" s="268"/>
      <c r="F145" s="44" t="s">
        <v>129</v>
      </c>
      <c r="G145" s="45"/>
      <c r="H145" s="45"/>
      <c r="I145" s="73">
        <v>1.89</v>
      </c>
      <c r="J145" s="47"/>
      <c r="K145" s="45"/>
      <c r="L145" s="47"/>
      <c r="M145" s="45"/>
      <c r="N145" s="48"/>
      <c r="AC145" s="41"/>
      <c r="AD145" s="49" t="s">
        <v>128</v>
      </c>
      <c r="AI145" s="49"/>
    </row>
    <row r="146" spans="1:37" s="4" customFormat="1" ht="15" x14ac:dyDescent="0.25">
      <c r="A146" s="50"/>
      <c r="B146" s="51"/>
      <c r="C146" s="269" t="s">
        <v>130</v>
      </c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70"/>
      <c r="AC146" s="41"/>
      <c r="AD146" s="49"/>
      <c r="AE146" s="3" t="s">
        <v>130</v>
      </c>
      <c r="AI146" s="49"/>
    </row>
    <row r="147" spans="1:37" s="4" customFormat="1" ht="15" x14ac:dyDescent="0.25">
      <c r="A147" s="52"/>
      <c r="B147" s="53" t="s">
        <v>51</v>
      </c>
      <c r="C147" s="269" t="s">
        <v>56</v>
      </c>
      <c r="D147" s="269"/>
      <c r="E147" s="269"/>
      <c r="F147" s="54"/>
      <c r="G147" s="55"/>
      <c r="H147" s="55"/>
      <c r="I147" s="55"/>
      <c r="J147" s="76">
        <v>3639.48</v>
      </c>
      <c r="K147" s="55"/>
      <c r="L147" s="76">
        <v>6878.62</v>
      </c>
      <c r="M147" s="57">
        <v>39.18</v>
      </c>
      <c r="N147" s="58">
        <v>269504</v>
      </c>
      <c r="AC147" s="41"/>
      <c r="AD147" s="49"/>
      <c r="AF147" s="3" t="s">
        <v>56</v>
      </c>
      <c r="AI147" s="49"/>
    </row>
    <row r="148" spans="1:37" s="4" customFormat="1" ht="15" x14ac:dyDescent="0.25">
      <c r="A148" s="52"/>
      <c r="B148" s="53" t="s">
        <v>57</v>
      </c>
      <c r="C148" s="269" t="s">
        <v>58</v>
      </c>
      <c r="D148" s="269"/>
      <c r="E148" s="269"/>
      <c r="F148" s="54"/>
      <c r="G148" s="55"/>
      <c r="H148" s="55"/>
      <c r="I148" s="55"/>
      <c r="J148" s="56">
        <v>3.29</v>
      </c>
      <c r="K148" s="55"/>
      <c r="L148" s="56">
        <v>6.22</v>
      </c>
      <c r="M148" s="55"/>
      <c r="N148" s="59"/>
      <c r="AC148" s="41"/>
      <c r="AD148" s="49"/>
      <c r="AF148" s="3" t="s">
        <v>58</v>
      </c>
      <c r="AI148" s="49"/>
    </row>
    <row r="149" spans="1:37" s="4" customFormat="1" ht="15" x14ac:dyDescent="0.25">
      <c r="A149" s="52"/>
      <c r="B149" s="53" t="s">
        <v>59</v>
      </c>
      <c r="C149" s="269" t="s">
        <v>60</v>
      </c>
      <c r="D149" s="269"/>
      <c r="E149" s="269"/>
      <c r="F149" s="54"/>
      <c r="G149" s="55"/>
      <c r="H149" s="55"/>
      <c r="I149" s="55"/>
      <c r="J149" s="56">
        <v>0.57999999999999996</v>
      </c>
      <c r="K149" s="55"/>
      <c r="L149" s="56">
        <v>1.1000000000000001</v>
      </c>
      <c r="M149" s="57">
        <v>39.18</v>
      </c>
      <c r="N149" s="80">
        <v>43</v>
      </c>
      <c r="AC149" s="41"/>
      <c r="AD149" s="49"/>
      <c r="AF149" s="3" t="s">
        <v>60</v>
      </c>
      <c r="AI149" s="49"/>
    </row>
    <row r="150" spans="1:37" s="4" customFormat="1" ht="15" x14ac:dyDescent="0.25">
      <c r="A150" s="52"/>
      <c r="B150" s="53" t="s">
        <v>83</v>
      </c>
      <c r="C150" s="269" t="s">
        <v>105</v>
      </c>
      <c r="D150" s="269"/>
      <c r="E150" s="269"/>
      <c r="F150" s="54"/>
      <c r="G150" s="55"/>
      <c r="H150" s="55"/>
      <c r="I150" s="55"/>
      <c r="J150" s="56">
        <v>851.57</v>
      </c>
      <c r="K150" s="55"/>
      <c r="L150" s="76">
        <v>1609.47</v>
      </c>
      <c r="M150" s="55"/>
      <c r="N150" s="59"/>
      <c r="AC150" s="41"/>
      <c r="AD150" s="49"/>
      <c r="AF150" s="3" t="s">
        <v>105</v>
      </c>
      <c r="AI150" s="49"/>
    </row>
    <row r="151" spans="1:37" s="4" customFormat="1" ht="15" x14ac:dyDescent="0.25">
      <c r="A151" s="60"/>
      <c r="B151" s="53"/>
      <c r="C151" s="269" t="s">
        <v>61</v>
      </c>
      <c r="D151" s="269"/>
      <c r="E151" s="269"/>
      <c r="F151" s="54" t="s">
        <v>62</v>
      </c>
      <c r="G151" s="61">
        <v>466.6</v>
      </c>
      <c r="H151" s="55"/>
      <c r="I151" s="74">
        <v>881.87400000000002</v>
      </c>
      <c r="J151" s="63"/>
      <c r="K151" s="55"/>
      <c r="L151" s="63"/>
      <c r="M151" s="55"/>
      <c r="N151" s="59"/>
      <c r="AC151" s="41"/>
      <c r="AD151" s="49"/>
      <c r="AG151" s="3" t="s">
        <v>61</v>
      </c>
      <c r="AI151" s="49"/>
    </row>
    <row r="152" spans="1:37" s="4" customFormat="1" ht="15" x14ac:dyDescent="0.25">
      <c r="A152" s="60"/>
      <c r="B152" s="53"/>
      <c r="C152" s="269" t="s">
        <v>63</v>
      </c>
      <c r="D152" s="269"/>
      <c r="E152" s="269"/>
      <c r="F152" s="54" t="s">
        <v>62</v>
      </c>
      <c r="G152" s="57">
        <v>0.05</v>
      </c>
      <c r="H152" s="55"/>
      <c r="I152" s="62">
        <v>9.4500000000000001E-2</v>
      </c>
      <c r="J152" s="63"/>
      <c r="K152" s="55"/>
      <c r="L152" s="63"/>
      <c r="M152" s="55"/>
      <c r="N152" s="59"/>
      <c r="AC152" s="41"/>
      <c r="AD152" s="49"/>
      <c r="AG152" s="3" t="s">
        <v>63</v>
      </c>
      <c r="AI152" s="49"/>
    </row>
    <row r="153" spans="1:37" s="4" customFormat="1" ht="15" x14ac:dyDescent="0.25">
      <c r="A153" s="50"/>
      <c r="B153" s="53"/>
      <c r="C153" s="273" t="s">
        <v>64</v>
      </c>
      <c r="D153" s="273"/>
      <c r="E153" s="273"/>
      <c r="F153" s="65"/>
      <c r="G153" s="66"/>
      <c r="H153" s="66"/>
      <c r="I153" s="66"/>
      <c r="J153" s="77">
        <v>4494.34</v>
      </c>
      <c r="K153" s="66"/>
      <c r="L153" s="77">
        <v>8494.31</v>
      </c>
      <c r="M153" s="66"/>
      <c r="N153" s="68"/>
      <c r="AC153" s="41"/>
      <c r="AD153" s="49"/>
      <c r="AH153" s="3" t="s">
        <v>64</v>
      </c>
      <c r="AI153" s="49"/>
    </row>
    <row r="154" spans="1:37" s="4" customFormat="1" ht="15" x14ac:dyDescent="0.25">
      <c r="A154" s="60"/>
      <c r="B154" s="53"/>
      <c r="C154" s="269" t="s">
        <v>65</v>
      </c>
      <c r="D154" s="269"/>
      <c r="E154" s="269"/>
      <c r="F154" s="54"/>
      <c r="G154" s="55"/>
      <c r="H154" s="55"/>
      <c r="I154" s="55"/>
      <c r="J154" s="63"/>
      <c r="K154" s="55"/>
      <c r="L154" s="76">
        <v>6879.72</v>
      </c>
      <c r="M154" s="55"/>
      <c r="N154" s="58">
        <v>269547</v>
      </c>
      <c r="AC154" s="41"/>
      <c r="AD154" s="49"/>
      <c r="AG154" s="3" t="s">
        <v>65</v>
      </c>
      <c r="AI154" s="49"/>
    </row>
    <row r="155" spans="1:37" s="4" customFormat="1" ht="34.5" x14ac:dyDescent="0.25">
      <c r="A155" s="60"/>
      <c r="B155" s="53" t="s">
        <v>131</v>
      </c>
      <c r="C155" s="269" t="s">
        <v>132</v>
      </c>
      <c r="D155" s="269"/>
      <c r="E155" s="269"/>
      <c r="F155" s="54" t="s">
        <v>68</v>
      </c>
      <c r="G155" s="69">
        <v>87</v>
      </c>
      <c r="H155" s="55"/>
      <c r="I155" s="69">
        <v>87</v>
      </c>
      <c r="J155" s="63"/>
      <c r="K155" s="55"/>
      <c r="L155" s="76">
        <v>5985.36</v>
      </c>
      <c r="M155" s="55"/>
      <c r="N155" s="58">
        <v>234506</v>
      </c>
      <c r="AC155" s="41"/>
      <c r="AD155" s="49"/>
      <c r="AG155" s="3" t="s">
        <v>132</v>
      </c>
      <c r="AI155" s="49"/>
    </row>
    <row r="156" spans="1:37" s="4" customFormat="1" ht="34.5" x14ac:dyDescent="0.25">
      <c r="A156" s="60"/>
      <c r="B156" s="53" t="s">
        <v>133</v>
      </c>
      <c r="C156" s="269" t="s">
        <v>134</v>
      </c>
      <c r="D156" s="269"/>
      <c r="E156" s="269"/>
      <c r="F156" s="54" t="s">
        <v>68</v>
      </c>
      <c r="G156" s="69">
        <v>40</v>
      </c>
      <c r="H156" s="55"/>
      <c r="I156" s="69">
        <v>40</v>
      </c>
      <c r="J156" s="63"/>
      <c r="K156" s="55"/>
      <c r="L156" s="76">
        <v>2751.89</v>
      </c>
      <c r="M156" s="55"/>
      <c r="N156" s="58">
        <v>107819</v>
      </c>
      <c r="AC156" s="41"/>
      <c r="AD156" s="49"/>
      <c r="AG156" s="3" t="s">
        <v>134</v>
      </c>
      <c r="AI156" s="49"/>
    </row>
    <row r="157" spans="1:37" s="4" customFormat="1" ht="15" x14ac:dyDescent="0.25">
      <c r="A157" s="70"/>
      <c r="B157" s="71"/>
      <c r="C157" s="268" t="s">
        <v>71</v>
      </c>
      <c r="D157" s="268"/>
      <c r="E157" s="268"/>
      <c r="F157" s="44"/>
      <c r="G157" s="45"/>
      <c r="H157" s="45"/>
      <c r="I157" s="45"/>
      <c r="J157" s="47"/>
      <c r="K157" s="45"/>
      <c r="L157" s="72">
        <v>17231.560000000001</v>
      </c>
      <c r="M157" s="66"/>
      <c r="N157" s="48"/>
      <c r="AC157" s="41"/>
      <c r="AD157" s="49"/>
      <c r="AI157" s="49" t="s">
        <v>71</v>
      </c>
    </row>
    <row r="158" spans="1:37" s="4" customFormat="1" ht="15" x14ac:dyDescent="0.25">
      <c r="A158" s="276" t="s">
        <v>135</v>
      </c>
      <c r="B158" s="277"/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8"/>
      <c r="AC158" s="41"/>
      <c r="AD158" s="49"/>
      <c r="AI158" s="49"/>
      <c r="AK158" s="49" t="s">
        <v>135</v>
      </c>
    </row>
    <row r="159" spans="1:37" s="4" customFormat="1" ht="15" x14ac:dyDescent="0.25">
      <c r="A159" s="42" t="s">
        <v>136</v>
      </c>
      <c r="B159" s="43" t="s">
        <v>137</v>
      </c>
      <c r="C159" s="268" t="s">
        <v>138</v>
      </c>
      <c r="D159" s="268"/>
      <c r="E159" s="268"/>
      <c r="F159" s="44" t="s">
        <v>74</v>
      </c>
      <c r="G159" s="45"/>
      <c r="H159" s="45"/>
      <c r="I159" s="73">
        <v>0.37</v>
      </c>
      <c r="J159" s="47"/>
      <c r="K159" s="45"/>
      <c r="L159" s="47"/>
      <c r="M159" s="45"/>
      <c r="N159" s="48"/>
      <c r="AC159" s="41"/>
      <c r="AD159" s="49" t="s">
        <v>138</v>
      </c>
      <c r="AI159" s="49"/>
      <c r="AK159" s="49"/>
    </row>
    <row r="160" spans="1:37" s="4" customFormat="1" ht="15" x14ac:dyDescent="0.25">
      <c r="A160" s="50"/>
      <c r="B160" s="51"/>
      <c r="C160" s="269" t="s">
        <v>139</v>
      </c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70"/>
      <c r="AC160" s="41"/>
      <c r="AD160" s="49"/>
      <c r="AE160" s="3" t="s">
        <v>139</v>
      </c>
      <c r="AI160" s="49"/>
      <c r="AK160" s="49"/>
    </row>
    <row r="161" spans="1:37" s="4" customFormat="1" ht="15" x14ac:dyDescent="0.25">
      <c r="A161" s="52"/>
      <c r="B161" s="53" t="s">
        <v>51</v>
      </c>
      <c r="C161" s="269" t="s">
        <v>56</v>
      </c>
      <c r="D161" s="269"/>
      <c r="E161" s="269"/>
      <c r="F161" s="54"/>
      <c r="G161" s="55"/>
      <c r="H161" s="55"/>
      <c r="I161" s="55"/>
      <c r="J161" s="56">
        <v>865.7</v>
      </c>
      <c r="K161" s="55"/>
      <c r="L161" s="56">
        <v>320.31</v>
      </c>
      <c r="M161" s="57">
        <v>39.18</v>
      </c>
      <c r="N161" s="58">
        <v>12550</v>
      </c>
      <c r="AC161" s="41"/>
      <c r="AD161" s="49"/>
      <c r="AF161" s="3" t="s">
        <v>56</v>
      </c>
      <c r="AI161" s="49"/>
      <c r="AK161" s="49"/>
    </row>
    <row r="162" spans="1:37" s="4" customFormat="1" ht="15" x14ac:dyDescent="0.25">
      <c r="A162" s="52"/>
      <c r="B162" s="53" t="s">
        <v>57</v>
      </c>
      <c r="C162" s="269" t="s">
        <v>58</v>
      </c>
      <c r="D162" s="269"/>
      <c r="E162" s="269"/>
      <c r="F162" s="54"/>
      <c r="G162" s="55"/>
      <c r="H162" s="55"/>
      <c r="I162" s="55"/>
      <c r="J162" s="56">
        <v>70.02</v>
      </c>
      <c r="K162" s="55"/>
      <c r="L162" s="56">
        <v>25.91</v>
      </c>
      <c r="M162" s="55"/>
      <c r="N162" s="59"/>
      <c r="AC162" s="41"/>
      <c r="AD162" s="49"/>
      <c r="AF162" s="3" t="s">
        <v>58</v>
      </c>
      <c r="AI162" s="49"/>
      <c r="AK162" s="49"/>
    </row>
    <row r="163" spans="1:37" s="4" customFormat="1" ht="15" x14ac:dyDescent="0.25">
      <c r="A163" s="52"/>
      <c r="B163" s="53" t="s">
        <v>59</v>
      </c>
      <c r="C163" s="269" t="s">
        <v>60</v>
      </c>
      <c r="D163" s="269"/>
      <c r="E163" s="269"/>
      <c r="F163" s="54"/>
      <c r="G163" s="55"/>
      <c r="H163" s="55"/>
      <c r="I163" s="55"/>
      <c r="J163" s="56">
        <v>30.24</v>
      </c>
      <c r="K163" s="55"/>
      <c r="L163" s="56">
        <v>11.19</v>
      </c>
      <c r="M163" s="57">
        <v>39.18</v>
      </c>
      <c r="N163" s="80">
        <v>438</v>
      </c>
      <c r="AC163" s="41"/>
      <c r="AD163" s="49"/>
      <c r="AF163" s="3" t="s">
        <v>60</v>
      </c>
      <c r="AI163" s="49"/>
      <c r="AK163" s="49"/>
    </row>
    <row r="164" spans="1:37" s="4" customFormat="1" ht="15" x14ac:dyDescent="0.25">
      <c r="A164" s="60"/>
      <c r="B164" s="53"/>
      <c r="C164" s="269" t="s">
        <v>61</v>
      </c>
      <c r="D164" s="269"/>
      <c r="E164" s="269"/>
      <c r="F164" s="54" t="s">
        <v>62</v>
      </c>
      <c r="G164" s="69">
        <v>110</v>
      </c>
      <c r="H164" s="55"/>
      <c r="I164" s="61">
        <v>40.700000000000003</v>
      </c>
      <c r="J164" s="63"/>
      <c r="K164" s="55"/>
      <c r="L164" s="63"/>
      <c r="M164" s="55"/>
      <c r="N164" s="59"/>
      <c r="AC164" s="41"/>
      <c r="AD164" s="49"/>
      <c r="AG164" s="3" t="s">
        <v>61</v>
      </c>
      <c r="AI164" s="49"/>
      <c r="AK164" s="49"/>
    </row>
    <row r="165" spans="1:37" s="4" customFormat="1" ht="15" x14ac:dyDescent="0.25">
      <c r="A165" s="60"/>
      <c r="B165" s="53"/>
      <c r="C165" s="269" t="s">
        <v>63</v>
      </c>
      <c r="D165" s="269"/>
      <c r="E165" s="269"/>
      <c r="F165" s="54" t="s">
        <v>62</v>
      </c>
      <c r="G165" s="57">
        <v>2.2400000000000002</v>
      </c>
      <c r="H165" s="55"/>
      <c r="I165" s="62">
        <v>0.82879999999999998</v>
      </c>
      <c r="J165" s="63"/>
      <c r="K165" s="55"/>
      <c r="L165" s="63"/>
      <c r="M165" s="55"/>
      <c r="N165" s="59"/>
      <c r="AC165" s="41"/>
      <c r="AD165" s="49"/>
      <c r="AG165" s="3" t="s">
        <v>63</v>
      </c>
      <c r="AI165" s="49"/>
      <c r="AK165" s="49"/>
    </row>
    <row r="166" spans="1:37" s="4" customFormat="1" ht="15" x14ac:dyDescent="0.25">
      <c r="A166" s="50"/>
      <c r="B166" s="53"/>
      <c r="C166" s="273" t="s">
        <v>64</v>
      </c>
      <c r="D166" s="273"/>
      <c r="E166" s="273"/>
      <c r="F166" s="65"/>
      <c r="G166" s="66"/>
      <c r="H166" s="66"/>
      <c r="I166" s="66"/>
      <c r="J166" s="67">
        <v>935.72</v>
      </c>
      <c r="K166" s="66"/>
      <c r="L166" s="67">
        <v>346.22</v>
      </c>
      <c r="M166" s="66"/>
      <c r="N166" s="68"/>
      <c r="AC166" s="41"/>
      <c r="AD166" s="49"/>
      <c r="AH166" s="3" t="s">
        <v>64</v>
      </c>
      <c r="AI166" s="49"/>
      <c r="AK166" s="49"/>
    </row>
    <row r="167" spans="1:37" s="4" customFormat="1" ht="15" x14ac:dyDescent="0.25">
      <c r="A167" s="60"/>
      <c r="B167" s="53"/>
      <c r="C167" s="269" t="s">
        <v>65</v>
      </c>
      <c r="D167" s="269"/>
      <c r="E167" s="269"/>
      <c r="F167" s="54"/>
      <c r="G167" s="55"/>
      <c r="H167" s="55"/>
      <c r="I167" s="55"/>
      <c r="J167" s="63"/>
      <c r="K167" s="55"/>
      <c r="L167" s="56">
        <v>331.5</v>
      </c>
      <c r="M167" s="55"/>
      <c r="N167" s="58">
        <v>12988</v>
      </c>
      <c r="AC167" s="41"/>
      <c r="AD167" s="49"/>
      <c r="AG167" s="3" t="s">
        <v>65</v>
      </c>
      <c r="AI167" s="49"/>
      <c r="AK167" s="49"/>
    </row>
    <row r="168" spans="1:37" s="4" customFormat="1" ht="34.5" x14ac:dyDescent="0.25">
      <c r="A168" s="60"/>
      <c r="B168" s="53" t="s">
        <v>140</v>
      </c>
      <c r="C168" s="269" t="s">
        <v>141</v>
      </c>
      <c r="D168" s="269"/>
      <c r="E168" s="269"/>
      <c r="F168" s="54" t="s">
        <v>68</v>
      </c>
      <c r="G168" s="69">
        <v>87</v>
      </c>
      <c r="H168" s="55"/>
      <c r="I168" s="69">
        <v>87</v>
      </c>
      <c r="J168" s="63"/>
      <c r="K168" s="55"/>
      <c r="L168" s="56">
        <v>288.41000000000003</v>
      </c>
      <c r="M168" s="55"/>
      <c r="N168" s="58">
        <v>11300</v>
      </c>
      <c r="AC168" s="41"/>
      <c r="AD168" s="49"/>
      <c r="AG168" s="3" t="s">
        <v>141</v>
      </c>
      <c r="AI168" s="49"/>
      <c r="AK168" s="49"/>
    </row>
    <row r="169" spans="1:37" s="4" customFormat="1" ht="34.5" x14ac:dyDescent="0.25">
      <c r="A169" s="60"/>
      <c r="B169" s="53" t="s">
        <v>142</v>
      </c>
      <c r="C169" s="269" t="s">
        <v>143</v>
      </c>
      <c r="D169" s="269"/>
      <c r="E169" s="269"/>
      <c r="F169" s="54" t="s">
        <v>68</v>
      </c>
      <c r="G169" s="69">
        <v>44</v>
      </c>
      <c r="H169" s="55"/>
      <c r="I169" s="69">
        <v>44</v>
      </c>
      <c r="J169" s="63"/>
      <c r="K169" s="55"/>
      <c r="L169" s="56">
        <v>145.86000000000001</v>
      </c>
      <c r="M169" s="55"/>
      <c r="N169" s="58">
        <v>5715</v>
      </c>
      <c r="AC169" s="41"/>
      <c r="AD169" s="49"/>
      <c r="AG169" s="3" t="s">
        <v>143</v>
      </c>
      <c r="AI169" s="49"/>
      <c r="AK169" s="49"/>
    </row>
    <row r="170" spans="1:37" s="4" customFormat="1" ht="15" x14ac:dyDescent="0.25">
      <c r="A170" s="70"/>
      <c r="B170" s="71"/>
      <c r="C170" s="268" t="s">
        <v>71</v>
      </c>
      <c r="D170" s="268"/>
      <c r="E170" s="268"/>
      <c r="F170" s="44"/>
      <c r="G170" s="45"/>
      <c r="H170" s="45"/>
      <c r="I170" s="45"/>
      <c r="J170" s="47"/>
      <c r="K170" s="45"/>
      <c r="L170" s="75">
        <v>780.49</v>
      </c>
      <c r="M170" s="66"/>
      <c r="N170" s="48"/>
      <c r="AC170" s="41"/>
      <c r="AD170" s="49"/>
      <c r="AI170" s="49" t="s">
        <v>71</v>
      </c>
      <c r="AK170" s="49"/>
    </row>
    <row r="171" spans="1:37" s="4" customFormat="1" ht="23.25" x14ac:dyDescent="0.25">
      <c r="A171" s="42" t="s">
        <v>144</v>
      </c>
      <c r="B171" s="43" t="s">
        <v>145</v>
      </c>
      <c r="C171" s="268" t="s">
        <v>146</v>
      </c>
      <c r="D171" s="268"/>
      <c r="E171" s="268"/>
      <c r="F171" s="44" t="s">
        <v>147</v>
      </c>
      <c r="G171" s="45"/>
      <c r="H171" s="45"/>
      <c r="I171" s="73">
        <v>2.78</v>
      </c>
      <c r="J171" s="47"/>
      <c r="K171" s="45"/>
      <c r="L171" s="47"/>
      <c r="M171" s="45"/>
      <c r="N171" s="48"/>
      <c r="AC171" s="41"/>
      <c r="AD171" s="49" t="s">
        <v>146</v>
      </c>
      <c r="AI171" s="49"/>
      <c r="AK171" s="49"/>
    </row>
    <row r="172" spans="1:37" s="4" customFormat="1" ht="15" x14ac:dyDescent="0.25">
      <c r="A172" s="50"/>
      <c r="B172" s="51"/>
      <c r="C172" s="269" t="s">
        <v>148</v>
      </c>
      <c r="D172" s="269"/>
      <c r="E172" s="269"/>
      <c r="F172" s="269"/>
      <c r="G172" s="269"/>
      <c r="H172" s="269"/>
      <c r="I172" s="269"/>
      <c r="J172" s="269"/>
      <c r="K172" s="269"/>
      <c r="L172" s="269"/>
      <c r="M172" s="269"/>
      <c r="N172" s="270"/>
      <c r="AC172" s="41"/>
      <c r="AD172" s="49"/>
      <c r="AE172" s="3" t="s">
        <v>148</v>
      </c>
      <c r="AI172" s="49"/>
      <c r="AK172" s="49"/>
    </row>
    <row r="173" spans="1:37" s="4" customFormat="1" ht="15" x14ac:dyDescent="0.25">
      <c r="A173" s="52"/>
      <c r="B173" s="53" t="s">
        <v>51</v>
      </c>
      <c r="C173" s="269" t="s">
        <v>56</v>
      </c>
      <c r="D173" s="269"/>
      <c r="E173" s="269"/>
      <c r="F173" s="54"/>
      <c r="G173" s="55"/>
      <c r="H173" s="55"/>
      <c r="I173" s="55"/>
      <c r="J173" s="56">
        <v>240.12</v>
      </c>
      <c r="K173" s="55"/>
      <c r="L173" s="56">
        <v>667.53</v>
      </c>
      <c r="M173" s="57">
        <v>39.18</v>
      </c>
      <c r="N173" s="58">
        <v>26154</v>
      </c>
      <c r="AC173" s="41"/>
      <c r="AD173" s="49"/>
      <c r="AF173" s="3" t="s">
        <v>56</v>
      </c>
      <c r="AI173" s="49"/>
      <c r="AK173" s="49"/>
    </row>
    <row r="174" spans="1:37" s="4" customFormat="1" ht="15" x14ac:dyDescent="0.25">
      <c r="A174" s="52"/>
      <c r="B174" s="53" t="s">
        <v>57</v>
      </c>
      <c r="C174" s="269" t="s">
        <v>58</v>
      </c>
      <c r="D174" s="269"/>
      <c r="E174" s="269"/>
      <c r="F174" s="54"/>
      <c r="G174" s="55"/>
      <c r="H174" s="55"/>
      <c r="I174" s="55"/>
      <c r="J174" s="56">
        <v>5.84</v>
      </c>
      <c r="K174" s="55"/>
      <c r="L174" s="56">
        <v>16.239999999999998</v>
      </c>
      <c r="M174" s="55"/>
      <c r="N174" s="59"/>
      <c r="AC174" s="41"/>
      <c r="AD174" s="49"/>
      <c r="AF174" s="3" t="s">
        <v>58</v>
      </c>
      <c r="AI174" s="49"/>
      <c r="AK174" s="49"/>
    </row>
    <row r="175" spans="1:37" s="4" customFormat="1" ht="15" x14ac:dyDescent="0.25">
      <c r="A175" s="52"/>
      <c r="B175" s="53" t="s">
        <v>59</v>
      </c>
      <c r="C175" s="269" t="s">
        <v>60</v>
      </c>
      <c r="D175" s="269"/>
      <c r="E175" s="269"/>
      <c r="F175" s="54"/>
      <c r="G175" s="55"/>
      <c r="H175" s="55"/>
      <c r="I175" s="55"/>
      <c r="J175" s="56">
        <v>1.76</v>
      </c>
      <c r="K175" s="55"/>
      <c r="L175" s="56">
        <v>4.8899999999999997</v>
      </c>
      <c r="M175" s="57">
        <v>39.18</v>
      </c>
      <c r="N175" s="80">
        <v>192</v>
      </c>
      <c r="AC175" s="41"/>
      <c r="AD175" s="49"/>
      <c r="AF175" s="3" t="s">
        <v>60</v>
      </c>
      <c r="AI175" s="49"/>
      <c r="AK175" s="49"/>
    </row>
    <row r="176" spans="1:37" s="4" customFormat="1" ht="15" x14ac:dyDescent="0.25">
      <c r="A176" s="52"/>
      <c r="B176" s="53" t="s">
        <v>83</v>
      </c>
      <c r="C176" s="269" t="s">
        <v>105</v>
      </c>
      <c r="D176" s="269"/>
      <c r="E176" s="269"/>
      <c r="F176" s="54"/>
      <c r="G176" s="55"/>
      <c r="H176" s="55"/>
      <c r="I176" s="55"/>
      <c r="J176" s="56">
        <v>3.34</v>
      </c>
      <c r="K176" s="55"/>
      <c r="L176" s="56">
        <v>9.2899999999999991</v>
      </c>
      <c r="M176" s="55"/>
      <c r="N176" s="59"/>
      <c r="AC176" s="41"/>
      <c r="AD176" s="49"/>
      <c r="AF176" s="3" t="s">
        <v>105</v>
      </c>
      <c r="AI176" s="49"/>
      <c r="AK176" s="49"/>
    </row>
    <row r="177" spans="1:37" s="4" customFormat="1" ht="15" x14ac:dyDescent="0.25">
      <c r="A177" s="60"/>
      <c r="B177" s="53"/>
      <c r="C177" s="269" t="s">
        <v>61</v>
      </c>
      <c r="D177" s="269"/>
      <c r="E177" s="269"/>
      <c r="F177" s="54" t="s">
        <v>62</v>
      </c>
      <c r="G177" s="57">
        <v>29.39</v>
      </c>
      <c r="H177" s="55"/>
      <c r="I177" s="62">
        <v>81.7042</v>
      </c>
      <c r="J177" s="63"/>
      <c r="K177" s="55"/>
      <c r="L177" s="63"/>
      <c r="M177" s="55"/>
      <c r="N177" s="59"/>
      <c r="AC177" s="41"/>
      <c r="AD177" s="49"/>
      <c r="AG177" s="3" t="s">
        <v>61</v>
      </c>
      <c r="AI177" s="49"/>
      <c r="AK177" s="49"/>
    </row>
    <row r="178" spans="1:37" s="4" customFormat="1" ht="15" x14ac:dyDescent="0.25">
      <c r="A178" s="60"/>
      <c r="B178" s="53"/>
      <c r="C178" s="269" t="s">
        <v>63</v>
      </c>
      <c r="D178" s="269"/>
      <c r="E178" s="269"/>
      <c r="F178" s="54" t="s">
        <v>62</v>
      </c>
      <c r="G178" s="57">
        <v>0.13</v>
      </c>
      <c r="H178" s="55"/>
      <c r="I178" s="62">
        <v>0.3614</v>
      </c>
      <c r="J178" s="63"/>
      <c r="K178" s="55"/>
      <c r="L178" s="63"/>
      <c r="M178" s="55"/>
      <c r="N178" s="59"/>
      <c r="AC178" s="41"/>
      <c r="AD178" s="49"/>
      <c r="AG178" s="3" t="s">
        <v>63</v>
      </c>
      <c r="AI178" s="49"/>
      <c r="AK178" s="49"/>
    </row>
    <row r="179" spans="1:37" s="4" customFormat="1" ht="15" x14ac:dyDescent="0.25">
      <c r="A179" s="50"/>
      <c r="B179" s="53"/>
      <c r="C179" s="273" t="s">
        <v>64</v>
      </c>
      <c r="D179" s="273"/>
      <c r="E179" s="273"/>
      <c r="F179" s="65"/>
      <c r="G179" s="66"/>
      <c r="H179" s="66"/>
      <c r="I179" s="66"/>
      <c r="J179" s="67">
        <v>249.3</v>
      </c>
      <c r="K179" s="66"/>
      <c r="L179" s="67">
        <v>693.06</v>
      </c>
      <c r="M179" s="66"/>
      <c r="N179" s="68"/>
      <c r="AC179" s="41"/>
      <c r="AD179" s="49"/>
      <c r="AH179" s="3" t="s">
        <v>64</v>
      </c>
      <c r="AI179" s="49"/>
      <c r="AK179" s="49"/>
    </row>
    <row r="180" spans="1:37" s="4" customFormat="1" ht="15" x14ac:dyDescent="0.25">
      <c r="A180" s="60"/>
      <c r="B180" s="53"/>
      <c r="C180" s="269" t="s">
        <v>65</v>
      </c>
      <c r="D180" s="269"/>
      <c r="E180" s="269"/>
      <c r="F180" s="54"/>
      <c r="G180" s="55"/>
      <c r="H180" s="55"/>
      <c r="I180" s="55"/>
      <c r="J180" s="63"/>
      <c r="K180" s="55"/>
      <c r="L180" s="56">
        <v>672.42</v>
      </c>
      <c r="M180" s="55"/>
      <c r="N180" s="58">
        <v>26346</v>
      </c>
      <c r="AC180" s="41"/>
      <c r="AD180" s="49"/>
      <c r="AG180" s="3" t="s">
        <v>65</v>
      </c>
      <c r="AI180" s="49"/>
      <c r="AK180" s="49"/>
    </row>
    <row r="181" spans="1:37" s="4" customFormat="1" ht="23.25" x14ac:dyDescent="0.25">
      <c r="A181" s="60"/>
      <c r="B181" s="53" t="s">
        <v>149</v>
      </c>
      <c r="C181" s="269" t="s">
        <v>150</v>
      </c>
      <c r="D181" s="269"/>
      <c r="E181" s="269"/>
      <c r="F181" s="54" t="s">
        <v>68</v>
      </c>
      <c r="G181" s="69">
        <v>91</v>
      </c>
      <c r="H181" s="55"/>
      <c r="I181" s="69">
        <v>91</v>
      </c>
      <c r="J181" s="63"/>
      <c r="K181" s="55"/>
      <c r="L181" s="56">
        <v>611.9</v>
      </c>
      <c r="M181" s="55"/>
      <c r="N181" s="58">
        <v>23975</v>
      </c>
      <c r="AC181" s="41"/>
      <c r="AD181" s="49"/>
      <c r="AG181" s="3" t="s">
        <v>150</v>
      </c>
      <c r="AI181" s="49"/>
      <c r="AK181" s="49"/>
    </row>
    <row r="182" spans="1:37" s="4" customFormat="1" ht="23.25" x14ac:dyDescent="0.25">
      <c r="A182" s="60"/>
      <c r="B182" s="53" t="s">
        <v>151</v>
      </c>
      <c r="C182" s="269" t="s">
        <v>152</v>
      </c>
      <c r="D182" s="269"/>
      <c r="E182" s="269"/>
      <c r="F182" s="54" t="s">
        <v>68</v>
      </c>
      <c r="G182" s="69">
        <v>48</v>
      </c>
      <c r="H182" s="55"/>
      <c r="I182" s="69">
        <v>48</v>
      </c>
      <c r="J182" s="63"/>
      <c r="K182" s="55"/>
      <c r="L182" s="56">
        <v>322.76</v>
      </c>
      <c r="M182" s="55"/>
      <c r="N182" s="58">
        <v>12646</v>
      </c>
      <c r="AC182" s="41"/>
      <c r="AD182" s="49"/>
      <c r="AG182" s="3" t="s">
        <v>152</v>
      </c>
      <c r="AI182" s="49"/>
      <c r="AK182" s="49"/>
    </row>
    <row r="183" spans="1:37" s="4" customFormat="1" ht="15" x14ac:dyDescent="0.25">
      <c r="A183" s="70"/>
      <c r="B183" s="71"/>
      <c r="C183" s="268" t="s">
        <v>71</v>
      </c>
      <c r="D183" s="268"/>
      <c r="E183" s="268"/>
      <c r="F183" s="44"/>
      <c r="G183" s="45"/>
      <c r="H183" s="45"/>
      <c r="I183" s="45"/>
      <c r="J183" s="47"/>
      <c r="K183" s="45"/>
      <c r="L183" s="72">
        <v>1627.72</v>
      </c>
      <c r="M183" s="66"/>
      <c r="N183" s="48"/>
      <c r="AC183" s="41"/>
      <c r="AD183" s="49"/>
      <c r="AI183" s="49" t="s">
        <v>71</v>
      </c>
      <c r="AK183" s="49"/>
    </row>
    <row r="184" spans="1:37" s="4" customFormat="1" ht="15" x14ac:dyDescent="0.25">
      <c r="A184" s="276" t="s">
        <v>153</v>
      </c>
      <c r="B184" s="277"/>
      <c r="C184" s="277"/>
      <c r="D184" s="277"/>
      <c r="E184" s="277"/>
      <c r="F184" s="277"/>
      <c r="G184" s="277"/>
      <c r="H184" s="277"/>
      <c r="I184" s="277"/>
      <c r="J184" s="277"/>
      <c r="K184" s="277"/>
      <c r="L184" s="277"/>
      <c r="M184" s="277"/>
      <c r="N184" s="278"/>
      <c r="AC184" s="41"/>
      <c r="AD184" s="49"/>
      <c r="AI184" s="49"/>
      <c r="AK184" s="49" t="s">
        <v>153</v>
      </c>
    </row>
    <row r="185" spans="1:37" s="4" customFormat="1" ht="23.25" x14ac:dyDescent="0.25">
      <c r="A185" s="42" t="s">
        <v>154</v>
      </c>
      <c r="B185" s="43" t="s">
        <v>145</v>
      </c>
      <c r="C185" s="268" t="s">
        <v>146</v>
      </c>
      <c r="D185" s="268"/>
      <c r="E185" s="268"/>
      <c r="F185" s="44" t="s">
        <v>147</v>
      </c>
      <c r="G185" s="45"/>
      <c r="H185" s="45"/>
      <c r="I185" s="73">
        <v>0.54</v>
      </c>
      <c r="J185" s="47"/>
      <c r="K185" s="45"/>
      <c r="L185" s="47"/>
      <c r="M185" s="45"/>
      <c r="N185" s="48"/>
      <c r="AC185" s="41"/>
      <c r="AD185" s="49" t="s">
        <v>146</v>
      </c>
      <c r="AI185" s="49"/>
      <c r="AK185" s="49"/>
    </row>
    <row r="186" spans="1:37" s="4" customFormat="1" ht="15" x14ac:dyDescent="0.25">
      <c r="A186" s="50"/>
      <c r="B186" s="51"/>
      <c r="C186" s="269" t="s">
        <v>155</v>
      </c>
      <c r="D186" s="269"/>
      <c r="E186" s="269"/>
      <c r="F186" s="269"/>
      <c r="G186" s="269"/>
      <c r="H186" s="269"/>
      <c r="I186" s="269"/>
      <c r="J186" s="269"/>
      <c r="K186" s="269"/>
      <c r="L186" s="269"/>
      <c r="M186" s="269"/>
      <c r="N186" s="270"/>
      <c r="AC186" s="41"/>
      <c r="AD186" s="49"/>
      <c r="AE186" s="3" t="s">
        <v>155</v>
      </c>
      <c r="AI186" s="49"/>
      <c r="AK186" s="49"/>
    </row>
    <row r="187" spans="1:37" s="4" customFormat="1" ht="15" x14ac:dyDescent="0.25">
      <c r="A187" s="52"/>
      <c r="B187" s="53" t="s">
        <v>51</v>
      </c>
      <c r="C187" s="269" t="s">
        <v>56</v>
      </c>
      <c r="D187" s="269"/>
      <c r="E187" s="269"/>
      <c r="F187" s="54"/>
      <c r="G187" s="55"/>
      <c r="H187" s="55"/>
      <c r="I187" s="55"/>
      <c r="J187" s="56">
        <v>240.12</v>
      </c>
      <c r="K187" s="55"/>
      <c r="L187" s="56">
        <v>129.66</v>
      </c>
      <c r="M187" s="57">
        <v>39.18</v>
      </c>
      <c r="N187" s="58">
        <v>5080</v>
      </c>
      <c r="AC187" s="41"/>
      <c r="AD187" s="49"/>
      <c r="AF187" s="3" t="s">
        <v>56</v>
      </c>
      <c r="AI187" s="49"/>
      <c r="AK187" s="49"/>
    </row>
    <row r="188" spans="1:37" s="4" customFormat="1" ht="15" x14ac:dyDescent="0.25">
      <c r="A188" s="52"/>
      <c r="B188" s="53" t="s">
        <v>57</v>
      </c>
      <c r="C188" s="269" t="s">
        <v>58</v>
      </c>
      <c r="D188" s="269"/>
      <c r="E188" s="269"/>
      <c r="F188" s="54"/>
      <c r="G188" s="55"/>
      <c r="H188" s="55"/>
      <c r="I188" s="55"/>
      <c r="J188" s="56">
        <v>5.84</v>
      </c>
      <c r="K188" s="55"/>
      <c r="L188" s="56">
        <v>3.15</v>
      </c>
      <c r="M188" s="55"/>
      <c r="N188" s="59"/>
      <c r="AC188" s="41"/>
      <c r="AD188" s="49"/>
      <c r="AF188" s="3" t="s">
        <v>58</v>
      </c>
      <c r="AI188" s="49"/>
      <c r="AK188" s="49"/>
    </row>
    <row r="189" spans="1:37" s="4" customFormat="1" ht="15" x14ac:dyDescent="0.25">
      <c r="A189" s="52"/>
      <c r="B189" s="53" t="s">
        <v>59</v>
      </c>
      <c r="C189" s="269" t="s">
        <v>60</v>
      </c>
      <c r="D189" s="269"/>
      <c r="E189" s="269"/>
      <c r="F189" s="54"/>
      <c r="G189" s="55"/>
      <c r="H189" s="55"/>
      <c r="I189" s="55"/>
      <c r="J189" s="56">
        <v>1.76</v>
      </c>
      <c r="K189" s="55"/>
      <c r="L189" s="56">
        <v>0.95</v>
      </c>
      <c r="M189" s="57">
        <v>39.18</v>
      </c>
      <c r="N189" s="80">
        <v>37</v>
      </c>
      <c r="AC189" s="41"/>
      <c r="AD189" s="49"/>
      <c r="AF189" s="3" t="s">
        <v>60</v>
      </c>
      <c r="AI189" s="49"/>
      <c r="AK189" s="49"/>
    </row>
    <row r="190" spans="1:37" s="4" customFormat="1" ht="15" x14ac:dyDescent="0.25">
      <c r="A190" s="52"/>
      <c r="B190" s="53" t="s">
        <v>83</v>
      </c>
      <c r="C190" s="269" t="s">
        <v>105</v>
      </c>
      <c r="D190" s="269"/>
      <c r="E190" s="269"/>
      <c r="F190" s="54"/>
      <c r="G190" s="55"/>
      <c r="H190" s="55"/>
      <c r="I190" s="55"/>
      <c r="J190" s="56">
        <v>3.34</v>
      </c>
      <c r="K190" s="55"/>
      <c r="L190" s="56">
        <v>1.8</v>
      </c>
      <c r="M190" s="55"/>
      <c r="N190" s="59"/>
      <c r="AC190" s="41"/>
      <c r="AD190" s="49"/>
      <c r="AF190" s="3" t="s">
        <v>105</v>
      </c>
      <c r="AI190" s="49"/>
      <c r="AK190" s="49"/>
    </row>
    <row r="191" spans="1:37" s="4" customFormat="1" ht="15" x14ac:dyDescent="0.25">
      <c r="A191" s="60"/>
      <c r="B191" s="53"/>
      <c r="C191" s="269" t="s">
        <v>61</v>
      </c>
      <c r="D191" s="269"/>
      <c r="E191" s="269"/>
      <c r="F191" s="54" t="s">
        <v>62</v>
      </c>
      <c r="G191" s="57">
        <v>29.39</v>
      </c>
      <c r="H191" s="55"/>
      <c r="I191" s="62">
        <v>15.8706</v>
      </c>
      <c r="J191" s="63"/>
      <c r="K191" s="55"/>
      <c r="L191" s="63"/>
      <c r="M191" s="55"/>
      <c r="N191" s="59"/>
      <c r="AC191" s="41"/>
      <c r="AD191" s="49"/>
      <c r="AG191" s="3" t="s">
        <v>61</v>
      </c>
      <c r="AI191" s="49"/>
      <c r="AK191" s="49"/>
    </row>
    <row r="192" spans="1:37" s="4" customFormat="1" ht="15" x14ac:dyDescent="0.25">
      <c r="A192" s="60"/>
      <c r="B192" s="53"/>
      <c r="C192" s="269" t="s">
        <v>63</v>
      </c>
      <c r="D192" s="269"/>
      <c r="E192" s="269"/>
      <c r="F192" s="54" t="s">
        <v>62</v>
      </c>
      <c r="G192" s="57">
        <v>0.13</v>
      </c>
      <c r="H192" s="55"/>
      <c r="I192" s="62">
        <v>7.0199999999999999E-2</v>
      </c>
      <c r="J192" s="63"/>
      <c r="K192" s="55"/>
      <c r="L192" s="63"/>
      <c r="M192" s="55"/>
      <c r="N192" s="59"/>
      <c r="AC192" s="41"/>
      <c r="AD192" s="49"/>
      <c r="AG192" s="3" t="s">
        <v>63</v>
      </c>
      <c r="AI192" s="49"/>
      <c r="AK192" s="49"/>
    </row>
    <row r="193" spans="1:37" s="4" customFormat="1" ht="15" x14ac:dyDescent="0.25">
      <c r="A193" s="50"/>
      <c r="B193" s="53"/>
      <c r="C193" s="273" t="s">
        <v>64</v>
      </c>
      <c r="D193" s="273"/>
      <c r="E193" s="273"/>
      <c r="F193" s="65"/>
      <c r="G193" s="66"/>
      <c r="H193" s="66"/>
      <c r="I193" s="66"/>
      <c r="J193" s="67">
        <v>249.3</v>
      </c>
      <c r="K193" s="66"/>
      <c r="L193" s="67">
        <v>134.61000000000001</v>
      </c>
      <c r="M193" s="66"/>
      <c r="N193" s="68"/>
      <c r="AC193" s="41"/>
      <c r="AD193" s="49"/>
      <c r="AH193" s="3" t="s">
        <v>64</v>
      </c>
      <c r="AI193" s="49"/>
      <c r="AK193" s="49"/>
    </row>
    <row r="194" spans="1:37" s="4" customFormat="1" ht="15" x14ac:dyDescent="0.25">
      <c r="A194" s="60"/>
      <c r="B194" s="53"/>
      <c r="C194" s="269" t="s">
        <v>65</v>
      </c>
      <c r="D194" s="269"/>
      <c r="E194" s="269"/>
      <c r="F194" s="54"/>
      <c r="G194" s="55"/>
      <c r="H194" s="55"/>
      <c r="I194" s="55"/>
      <c r="J194" s="63"/>
      <c r="K194" s="55"/>
      <c r="L194" s="56">
        <v>130.61000000000001</v>
      </c>
      <c r="M194" s="55"/>
      <c r="N194" s="58">
        <v>5117</v>
      </c>
      <c r="AC194" s="41"/>
      <c r="AD194" s="49"/>
      <c r="AG194" s="3" t="s">
        <v>65</v>
      </c>
      <c r="AI194" s="49"/>
      <c r="AK194" s="49"/>
    </row>
    <row r="195" spans="1:37" s="4" customFormat="1" ht="23.25" x14ac:dyDescent="0.25">
      <c r="A195" s="60"/>
      <c r="B195" s="53" t="s">
        <v>149</v>
      </c>
      <c r="C195" s="269" t="s">
        <v>150</v>
      </c>
      <c r="D195" s="269"/>
      <c r="E195" s="269"/>
      <c r="F195" s="54" t="s">
        <v>68</v>
      </c>
      <c r="G195" s="69">
        <v>91</v>
      </c>
      <c r="H195" s="55"/>
      <c r="I195" s="69">
        <v>91</v>
      </c>
      <c r="J195" s="63"/>
      <c r="K195" s="55"/>
      <c r="L195" s="56">
        <v>118.86</v>
      </c>
      <c r="M195" s="55"/>
      <c r="N195" s="58">
        <v>4656</v>
      </c>
      <c r="AC195" s="41"/>
      <c r="AD195" s="49"/>
      <c r="AG195" s="3" t="s">
        <v>150</v>
      </c>
      <c r="AI195" s="49"/>
      <c r="AK195" s="49"/>
    </row>
    <row r="196" spans="1:37" s="4" customFormat="1" ht="23.25" x14ac:dyDescent="0.25">
      <c r="A196" s="60"/>
      <c r="B196" s="53" t="s">
        <v>151</v>
      </c>
      <c r="C196" s="269" t="s">
        <v>152</v>
      </c>
      <c r="D196" s="269"/>
      <c r="E196" s="269"/>
      <c r="F196" s="54" t="s">
        <v>68</v>
      </c>
      <c r="G196" s="69">
        <v>48</v>
      </c>
      <c r="H196" s="55"/>
      <c r="I196" s="69">
        <v>48</v>
      </c>
      <c r="J196" s="63"/>
      <c r="K196" s="55"/>
      <c r="L196" s="56">
        <v>62.69</v>
      </c>
      <c r="M196" s="55"/>
      <c r="N196" s="58">
        <v>2456</v>
      </c>
      <c r="AC196" s="41"/>
      <c r="AD196" s="49"/>
      <c r="AG196" s="3" t="s">
        <v>152</v>
      </c>
      <c r="AI196" s="49"/>
      <c r="AK196" s="49"/>
    </row>
    <row r="197" spans="1:37" s="4" customFormat="1" ht="15" x14ac:dyDescent="0.25">
      <c r="A197" s="70"/>
      <c r="B197" s="71"/>
      <c r="C197" s="268" t="s">
        <v>71</v>
      </c>
      <c r="D197" s="268"/>
      <c r="E197" s="268"/>
      <c r="F197" s="44"/>
      <c r="G197" s="45"/>
      <c r="H197" s="45"/>
      <c r="I197" s="45"/>
      <c r="J197" s="47"/>
      <c r="K197" s="45"/>
      <c r="L197" s="75">
        <v>316.16000000000003</v>
      </c>
      <c r="M197" s="66"/>
      <c r="N197" s="48"/>
      <c r="AC197" s="41"/>
      <c r="AD197" s="49"/>
      <c r="AI197" s="49" t="s">
        <v>71</v>
      </c>
      <c r="AK197" s="49"/>
    </row>
    <row r="198" spans="1:37" s="4" customFormat="1" ht="15" x14ac:dyDescent="0.25">
      <c r="A198" s="276" t="s">
        <v>156</v>
      </c>
      <c r="B198" s="277"/>
      <c r="C198" s="277"/>
      <c r="D198" s="277"/>
      <c r="E198" s="277"/>
      <c r="F198" s="277"/>
      <c r="G198" s="277"/>
      <c r="H198" s="277"/>
      <c r="I198" s="277"/>
      <c r="J198" s="277"/>
      <c r="K198" s="277"/>
      <c r="L198" s="277"/>
      <c r="M198" s="277"/>
      <c r="N198" s="278"/>
      <c r="AC198" s="41"/>
      <c r="AD198" s="49"/>
      <c r="AI198" s="49"/>
      <c r="AK198" s="49" t="s">
        <v>156</v>
      </c>
    </row>
    <row r="199" spans="1:37" s="4" customFormat="1" ht="34.5" x14ac:dyDescent="0.25">
      <c r="A199" s="42" t="s">
        <v>157</v>
      </c>
      <c r="B199" s="43" t="s">
        <v>158</v>
      </c>
      <c r="C199" s="268" t="s">
        <v>159</v>
      </c>
      <c r="D199" s="268"/>
      <c r="E199" s="268"/>
      <c r="F199" s="44" t="s">
        <v>160</v>
      </c>
      <c r="G199" s="45"/>
      <c r="H199" s="45"/>
      <c r="I199" s="73">
        <v>0.24</v>
      </c>
      <c r="J199" s="47"/>
      <c r="K199" s="45"/>
      <c r="L199" s="47"/>
      <c r="M199" s="45"/>
      <c r="N199" s="48"/>
      <c r="AC199" s="41"/>
      <c r="AD199" s="49" t="s">
        <v>159</v>
      </c>
      <c r="AI199" s="49"/>
      <c r="AK199" s="49"/>
    </row>
    <row r="200" spans="1:37" s="4" customFormat="1" ht="15" x14ac:dyDescent="0.25">
      <c r="A200" s="50"/>
      <c r="B200" s="51"/>
      <c r="C200" s="269" t="s">
        <v>161</v>
      </c>
      <c r="D200" s="269"/>
      <c r="E200" s="269"/>
      <c r="F200" s="269"/>
      <c r="G200" s="269"/>
      <c r="H200" s="269"/>
      <c r="I200" s="269"/>
      <c r="J200" s="269"/>
      <c r="K200" s="269"/>
      <c r="L200" s="269"/>
      <c r="M200" s="269"/>
      <c r="N200" s="270"/>
      <c r="AC200" s="41"/>
      <c r="AD200" s="49"/>
      <c r="AE200" s="3" t="s">
        <v>161</v>
      </c>
      <c r="AI200" s="49"/>
      <c r="AK200" s="49"/>
    </row>
    <row r="201" spans="1:37" s="4" customFormat="1" ht="15" x14ac:dyDescent="0.25">
      <c r="A201" s="52"/>
      <c r="B201" s="53" t="s">
        <v>51</v>
      </c>
      <c r="C201" s="269" t="s">
        <v>56</v>
      </c>
      <c r="D201" s="269"/>
      <c r="E201" s="269"/>
      <c r="F201" s="54"/>
      <c r="G201" s="55"/>
      <c r="H201" s="55"/>
      <c r="I201" s="55"/>
      <c r="J201" s="56">
        <v>582.04999999999995</v>
      </c>
      <c r="K201" s="55"/>
      <c r="L201" s="56">
        <v>139.69</v>
      </c>
      <c r="M201" s="57">
        <v>39.18</v>
      </c>
      <c r="N201" s="58">
        <v>5473</v>
      </c>
      <c r="AC201" s="41"/>
      <c r="AD201" s="49"/>
      <c r="AF201" s="3" t="s">
        <v>56</v>
      </c>
      <c r="AI201" s="49"/>
      <c r="AK201" s="49"/>
    </row>
    <row r="202" spans="1:37" s="4" customFormat="1" ht="15" x14ac:dyDescent="0.25">
      <c r="A202" s="52"/>
      <c r="B202" s="53" t="s">
        <v>57</v>
      </c>
      <c r="C202" s="269" t="s">
        <v>58</v>
      </c>
      <c r="D202" s="269"/>
      <c r="E202" s="269"/>
      <c r="F202" s="54"/>
      <c r="G202" s="55"/>
      <c r="H202" s="55"/>
      <c r="I202" s="55"/>
      <c r="J202" s="56">
        <v>5</v>
      </c>
      <c r="K202" s="55"/>
      <c r="L202" s="56">
        <v>1.2</v>
      </c>
      <c r="M202" s="55"/>
      <c r="N202" s="59"/>
      <c r="AC202" s="41"/>
      <c r="AD202" s="49"/>
      <c r="AF202" s="3" t="s">
        <v>58</v>
      </c>
      <c r="AI202" s="49"/>
      <c r="AK202" s="49"/>
    </row>
    <row r="203" spans="1:37" s="4" customFormat="1" ht="15" x14ac:dyDescent="0.25">
      <c r="A203" s="52"/>
      <c r="B203" s="53" t="s">
        <v>59</v>
      </c>
      <c r="C203" s="269" t="s">
        <v>60</v>
      </c>
      <c r="D203" s="269"/>
      <c r="E203" s="269"/>
      <c r="F203" s="54"/>
      <c r="G203" s="55"/>
      <c r="H203" s="55"/>
      <c r="I203" s="55"/>
      <c r="J203" s="56">
        <v>2.16</v>
      </c>
      <c r="K203" s="55"/>
      <c r="L203" s="56">
        <v>0.52</v>
      </c>
      <c r="M203" s="57">
        <v>39.18</v>
      </c>
      <c r="N203" s="80">
        <v>20</v>
      </c>
      <c r="AC203" s="41"/>
      <c r="AD203" s="49"/>
      <c r="AF203" s="3" t="s">
        <v>60</v>
      </c>
      <c r="AI203" s="49"/>
      <c r="AK203" s="49"/>
    </row>
    <row r="204" spans="1:37" s="4" customFormat="1" ht="15" x14ac:dyDescent="0.25">
      <c r="A204" s="60"/>
      <c r="B204" s="53"/>
      <c r="C204" s="269" t="s">
        <v>61</v>
      </c>
      <c r="D204" s="269"/>
      <c r="E204" s="269"/>
      <c r="F204" s="54" t="s">
        <v>62</v>
      </c>
      <c r="G204" s="61">
        <v>68.8</v>
      </c>
      <c r="H204" s="55"/>
      <c r="I204" s="74">
        <v>16.512</v>
      </c>
      <c r="J204" s="63"/>
      <c r="K204" s="55"/>
      <c r="L204" s="63"/>
      <c r="M204" s="55"/>
      <c r="N204" s="59"/>
      <c r="AC204" s="41"/>
      <c r="AD204" s="49"/>
      <c r="AG204" s="3" t="s">
        <v>61</v>
      </c>
      <c r="AI204" s="49"/>
      <c r="AK204" s="49"/>
    </row>
    <row r="205" spans="1:37" s="4" customFormat="1" ht="15" x14ac:dyDescent="0.25">
      <c r="A205" s="60"/>
      <c r="B205" s="53"/>
      <c r="C205" s="269" t="s">
        <v>63</v>
      </c>
      <c r="D205" s="269"/>
      <c r="E205" s="269"/>
      <c r="F205" s="54" t="s">
        <v>62</v>
      </c>
      <c r="G205" s="57">
        <v>0.16</v>
      </c>
      <c r="H205" s="55"/>
      <c r="I205" s="62">
        <v>3.8399999999999997E-2</v>
      </c>
      <c r="J205" s="63"/>
      <c r="K205" s="55"/>
      <c r="L205" s="63"/>
      <c r="M205" s="55"/>
      <c r="N205" s="59"/>
      <c r="AC205" s="41"/>
      <c r="AD205" s="49"/>
      <c r="AG205" s="3" t="s">
        <v>63</v>
      </c>
      <c r="AI205" s="49"/>
      <c r="AK205" s="49"/>
    </row>
    <row r="206" spans="1:37" s="4" customFormat="1" ht="15" x14ac:dyDescent="0.25">
      <c r="A206" s="50"/>
      <c r="B206" s="53"/>
      <c r="C206" s="273" t="s">
        <v>64</v>
      </c>
      <c r="D206" s="273"/>
      <c r="E206" s="273"/>
      <c r="F206" s="65"/>
      <c r="G206" s="66"/>
      <c r="H206" s="66"/>
      <c r="I206" s="66"/>
      <c r="J206" s="67">
        <v>587.04999999999995</v>
      </c>
      <c r="K206" s="66"/>
      <c r="L206" s="67">
        <v>140.88999999999999</v>
      </c>
      <c r="M206" s="66"/>
      <c r="N206" s="68"/>
      <c r="AC206" s="41"/>
      <c r="AD206" s="49"/>
      <c r="AH206" s="3" t="s">
        <v>64</v>
      </c>
      <c r="AI206" s="49"/>
      <c r="AK206" s="49"/>
    </row>
    <row r="207" spans="1:37" s="4" customFormat="1" ht="15" x14ac:dyDescent="0.25">
      <c r="A207" s="60"/>
      <c r="B207" s="53"/>
      <c r="C207" s="269" t="s">
        <v>65</v>
      </c>
      <c r="D207" s="269"/>
      <c r="E207" s="269"/>
      <c r="F207" s="54"/>
      <c r="G207" s="55"/>
      <c r="H207" s="55"/>
      <c r="I207" s="55"/>
      <c r="J207" s="63"/>
      <c r="K207" s="55"/>
      <c r="L207" s="56">
        <v>140.21</v>
      </c>
      <c r="M207" s="55"/>
      <c r="N207" s="58">
        <v>5493</v>
      </c>
      <c r="AC207" s="41"/>
      <c r="AD207" s="49"/>
      <c r="AG207" s="3" t="s">
        <v>65</v>
      </c>
      <c r="AI207" s="49"/>
      <c r="AK207" s="49"/>
    </row>
    <row r="208" spans="1:37" s="4" customFormat="1" ht="34.5" x14ac:dyDescent="0.25">
      <c r="A208" s="60"/>
      <c r="B208" s="53" t="s">
        <v>140</v>
      </c>
      <c r="C208" s="269" t="s">
        <v>141</v>
      </c>
      <c r="D208" s="269"/>
      <c r="E208" s="269"/>
      <c r="F208" s="54" t="s">
        <v>68</v>
      </c>
      <c r="G208" s="69">
        <v>87</v>
      </c>
      <c r="H208" s="55"/>
      <c r="I208" s="69">
        <v>87</v>
      </c>
      <c r="J208" s="63"/>
      <c r="K208" s="55"/>
      <c r="L208" s="56">
        <v>121.98</v>
      </c>
      <c r="M208" s="55"/>
      <c r="N208" s="58">
        <v>4779</v>
      </c>
      <c r="AC208" s="41"/>
      <c r="AD208" s="49"/>
      <c r="AG208" s="3" t="s">
        <v>141</v>
      </c>
      <c r="AI208" s="49"/>
      <c r="AK208" s="49"/>
    </row>
    <row r="209" spans="1:37" s="4" customFormat="1" ht="34.5" x14ac:dyDescent="0.25">
      <c r="A209" s="60"/>
      <c r="B209" s="53" t="s">
        <v>142</v>
      </c>
      <c r="C209" s="269" t="s">
        <v>143</v>
      </c>
      <c r="D209" s="269"/>
      <c r="E209" s="269"/>
      <c r="F209" s="54" t="s">
        <v>68</v>
      </c>
      <c r="G209" s="69">
        <v>44</v>
      </c>
      <c r="H209" s="55"/>
      <c r="I209" s="69">
        <v>44</v>
      </c>
      <c r="J209" s="63"/>
      <c r="K209" s="55"/>
      <c r="L209" s="56">
        <v>61.69</v>
      </c>
      <c r="M209" s="55"/>
      <c r="N209" s="58">
        <v>2417</v>
      </c>
      <c r="AC209" s="41"/>
      <c r="AD209" s="49"/>
      <c r="AG209" s="3" t="s">
        <v>143</v>
      </c>
      <c r="AI209" s="49"/>
      <c r="AK209" s="49"/>
    </row>
    <row r="210" spans="1:37" s="4" customFormat="1" ht="15" x14ac:dyDescent="0.25">
      <c r="A210" s="70"/>
      <c r="B210" s="71"/>
      <c r="C210" s="268" t="s">
        <v>71</v>
      </c>
      <c r="D210" s="268"/>
      <c r="E210" s="268"/>
      <c r="F210" s="44"/>
      <c r="G210" s="45"/>
      <c r="H210" s="45"/>
      <c r="I210" s="45"/>
      <c r="J210" s="47"/>
      <c r="K210" s="45"/>
      <c r="L210" s="75">
        <v>324.56</v>
      </c>
      <c r="M210" s="66"/>
      <c r="N210" s="48"/>
      <c r="AC210" s="41"/>
      <c r="AD210" s="49"/>
      <c r="AI210" s="49" t="s">
        <v>71</v>
      </c>
      <c r="AK210" s="49"/>
    </row>
    <row r="211" spans="1:37" s="4" customFormat="1" ht="34.5" x14ac:dyDescent="0.25">
      <c r="A211" s="42" t="s">
        <v>162</v>
      </c>
      <c r="B211" s="43" t="s">
        <v>163</v>
      </c>
      <c r="C211" s="268" t="s">
        <v>164</v>
      </c>
      <c r="D211" s="268"/>
      <c r="E211" s="268"/>
      <c r="F211" s="44" t="s">
        <v>160</v>
      </c>
      <c r="G211" s="45"/>
      <c r="H211" s="45"/>
      <c r="I211" s="73">
        <v>0.34</v>
      </c>
      <c r="J211" s="47"/>
      <c r="K211" s="45"/>
      <c r="L211" s="47"/>
      <c r="M211" s="45"/>
      <c r="N211" s="48"/>
      <c r="AC211" s="41"/>
      <c r="AD211" s="49" t="s">
        <v>164</v>
      </c>
      <c r="AI211" s="49"/>
      <c r="AK211" s="49"/>
    </row>
    <row r="212" spans="1:37" s="4" customFormat="1" ht="15" x14ac:dyDescent="0.25">
      <c r="A212" s="50"/>
      <c r="B212" s="51"/>
      <c r="C212" s="269" t="s">
        <v>165</v>
      </c>
      <c r="D212" s="269"/>
      <c r="E212" s="269"/>
      <c r="F212" s="269"/>
      <c r="G212" s="269"/>
      <c r="H212" s="269"/>
      <c r="I212" s="269"/>
      <c r="J212" s="269"/>
      <c r="K212" s="269"/>
      <c r="L212" s="269"/>
      <c r="M212" s="269"/>
      <c r="N212" s="270"/>
      <c r="AC212" s="41"/>
      <c r="AD212" s="49"/>
      <c r="AE212" s="3" t="s">
        <v>165</v>
      </c>
      <c r="AI212" s="49"/>
      <c r="AK212" s="49"/>
    </row>
    <row r="213" spans="1:37" s="4" customFormat="1" ht="15" x14ac:dyDescent="0.25">
      <c r="A213" s="52"/>
      <c r="B213" s="53" t="s">
        <v>51</v>
      </c>
      <c r="C213" s="269" t="s">
        <v>56</v>
      </c>
      <c r="D213" s="269"/>
      <c r="E213" s="269"/>
      <c r="F213" s="54"/>
      <c r="G213" s="55"/>
      <c r="H213" s="55"/>
      <c r="I213" s="55"/>
      <c r="J213" s="56">
        <v>721.64</v>
      </c>
      <c r="K213" s="55"/>
      <c r="L213" s="56">
        <v>245.36</v>
      </c>
      <c r="M213" s="57">
        <v>39.18</v>
      </c>
      <c r="N213" s="58">
        <v>9613</v>
      </c>
      <c r="AC213" s="41"/>
      <c r="AD213" s="49"/>
      <c r="AF213" s="3" t="s">
        <v>56</v>
      </c>
      <c r="AI213" s="49"/>
      <c r="AK213" s="49"/>
    </row>
    <row r="214" spans="1:37" s="4" customFormat="1" ht="15" x14ac:dyDescent="0.25">
      <c r="A214" s="52"/>
      <c r="B214" s="53" t="s">
        <v>57</v>
      </c>
      <c r="C214" s="269" t="s">
        <v>58</v>
      </c>
      <c r="D214" s="269"/>
      <c r="E214" s="269"/>
      <c r="F214" s="54"/>
      <c r="G214" s="55"/>
      <c r="H214" s="55"/>
      <c r="I214" s="55"/>
      <c r="J214" s="56">
        <v>10</v>
      </c>
      <c r="K214" s="55"/>
      <c r="L214" s="56">
        <v>3.4</v>
      </c>
      <c r="M214" s="55"/>
      <c r="N214" s="59"/>
      <c r="AC214" s="41"/>
      <c r="AD214" s="49"/>
      <c r="AF214" s="3" t="s">
        <v>58</v>
      </c>
      <c r="AI214" s="49"/>
      <c r="AK214" s="49"/>
    </row>
    <row r="215" spans="1:37" s="4" customFormat="1" ht="15" x14ac:dyDescent="0.25">
      <c r="A215" s="52"/>
      <c r="B215" s="53" t="s">
        <v>59</v>
      </c>
      <c r="C215" s="269" t="s">
        <v>60</v>
      </c>
      <c r="D215" s="269"/>
      <c r="E215" s="269"/>
      <c r="F215" s="54"/>
      <c r="G215" s="55"/>
      <c r="H215" s="55"/>
      <c r="I215" s="55"/>
      <c r="J215" s="56">
        <v>4.32</v>
      </c>
      <c r="K215" s="55"/>
      <c r="L215" s="56">
        <v>1.47</v>
      </c>
      <c r="M215" s="57">
        <v>39.18</v>
      </c>
      <c r="N215" s="80">
        <v>58</v>
      </c>
      <c r="AC215" s="41"/>
      <c r="AD215" s="49"/>
      <c r="AF215" s="3" t="s">
        <v>60</v>
      </c>
      <c r="AI215" s="49"/>
      <c r="AK215" s="49"/>
    </row>
    <row r="216" spans="1:37" s="4" customFormat="1" ht="15" x14ac:dyDescent="0.25">
      <c r="A216" s="60"/>
      <c r="B216" s="53"/>
      <c r="C216" s="269" t="s">
        <v>61</v>
      </c>
      <c r="D216" s="269"/>
      <c r="E216" s="269"/>
      <c r="F216" s="54" t="s">
        <v>62</v>
      </c>
      <c r="G216" s="61">
        <v>85.3</v>
      </c>
      <c r="H216" s="55"/>
      <c r="I216" s="74">
        <v>29.001999999999999</v>
      </c>
      <c r="J216" s="63"/>
      <c r="K216" s="55"/>
      <c r="L216" s="63"/>
      <c r="M216" s="55"/>
      <c r="N216" s="59"/>
      <c r="AC216" s="41"/>
      <c r="AD216" s="49"/>
      <c r="AG216" s="3" t="s">
        <v>61</v>
      </c>
      <c r="AI216" s="49"/>
      <c r="AK216" s="49"/>
    </row>
    <row r="217" spans="1:37" s="4" customFormat="1" ht="15" x14ac:dyDescent="0.25">
      <c r="A217" s="60"/>
      <c r="B217" s="53"/>
      <c r="C217" s="269" t="s">
        <v>63</v>
      </c>
      <c r="D217" s="269"/>
      <c r="E217" s="269"/>
      <c r="F217" s="54" t="s">
        <v>62</v>
      </c>
      <c r="G217" s="57">
        <v>0.32</v>
      </c>
      <c r="H217" s="55"/>
      <c r="I217" s="62">
        <v>0.10879999999999999</v>
      </c>
      <c r="J217" s="63"/>
      <c r="K217" s="55"/>
      <c r="L217" s="63"/>
      <c r="M217" s="55"/>
      <c r="N217" s="59"/>
      <c r="AC217" s="41"/>
      <c r="AD217" s="49"/>
      <c r="AG217" s="3" t="s">
        <v>63</v>
      </c>
      <c r="AI217" s="49"/>
      <c r="AK217" s="49"/>
    </row>
    <row r="218" spans="1:37" s="4" customFormat="1" ht="15" x14ac:dyDescent="0.25">
      <c r="A218" s="50"/>
      <c r="B218" s="53"/>
      <c r="C218" s="273" t="s">
        <v>64</v>
      </c>
      <c r="D218" s="273"/>
      <c r="E218" s="273"/>
      <c r="F218" s="65"/>
      <c r="G218" s="66"/>
      <c r="H218" s="66"/>
      <c r="I218" s="66"/>
      <c r="J218" s="67">
        <v>731.64</v>
      </c>
      <c r="K218" s="66"/>
      <c r="L218" s="67">
        <v>248.76</v>
      </c>
      <c r="M218" s="66"/>
      <c r="N218" s="68"/>
      <c r="AC218" s="41"/>
      <c r="AD218" s="49"/>
      <c r="AH218" s="3" t="s">
        <v>64</v>
      </c>
      <c r="AI218" s="49"/>
      <c r="AK218" s="49"/>
    </row>
    <row r="219" spans="1:37" s="4" customFormat="1" ht="15" x14ac:dyDescent="0.25">
      <c r="A219" s="60"/>
      <c r="B219" s="53"/>
      <c r="C219" s="269" t="s">
        <v>65</v>
      </c>
      <c r="D219" s="269"/>
      <c r="E219" s="269"/>
      <c r="F219" s="54"/>
      <c r="G219" s="55"/>
      <c r="H219" s="55"/>
      <c r="I219" s="55"/>
      <c r="J219" s="63"/>
      <c r="K219" s="55"/>
      <c r="L219" s="56">
        <v>246.83</v>
      </c>
      <c r="M219" s="55"/>
      <c r="N219" s="58">
        <v>9671</v>
      </c>
      <c r="AC219" s="41"/>
      <c r="AD219" s="49"/>
      <c r="AG219" s="3" t="s">
        <v>65</v>
      </c>
      <c r="AI219" s="49"/>
      <c r="AK219" s="49"/>
    </row>
    <row r="220" spans="1:37" s="4" customFormat="1" ht="34.5" x14ac:dyDescent="0.25">
      <c r="A220" s="60"/>
      <c r="B220" s="53" t="s">
        <v>140</v>
      </c>
      <c r="C220" s="269" t="s">
        <v>141</v>
      </c>
      <c r="D220" s="269"/>
      <c r="E220" s="269"/>
      <c r="F220" s="54" t="s">
        <v>68</v>
      </c>
      <c r="G220" s="69">
        <v>87</v>
      </c>
      <c r="H220" s="55"/>
      <c r="I220" s="69">
        <v>87</v>
      </c>
      <c r="J220" s="63"/>
      <c r="K220" s="55"/>
      <c r="L220" s="56">
        <v>214.74</v>
      </c>
      <c r="M220" s="55"/>
      <c r="N220" s="58">
        <v>8414</v>
      </c>
      <c r="AC220" s="41"/>
      <c r="AD220" s="49"/>
      <c r="AG220" s="3" t="s">
        <v>141</v>
      </c>
      <c r="AI220" s="49"/>
      <c r="AK220" s="49"/>
    </row>
    <row r="221" spans="1:37" s="4" customFormat="1" ht="34.5" x14ac:dyDescent="0.25">
      <c r="A221" s="60"/>
      <c r="B221" s="53" t="s">
        <v>142</v>
      </c>
      <c r="C221" s="269" t="s">
        <v>143</v>
      </c>
      <c r="D221" s="269"/>
      <c r="E221" s="269"/>
      <c r="F221" s="54" t="s">
        <v>68</v>
      </c>
      <c r="G221" s="69">
        <v>44</v>
      </c>
      <c r="H221" s="55"/>
      <c r="I221" s="69">
        <v>44</v>
      </c>
      <c r="J221" s="63"/>
      <c r="K221" s="55"/>
      <c r="L221" s="56">
        <v>108.61</v>
      </c>
      <c r="M221" s="55"/>
      <c r="N221" s="58">
        <v>4255</v>
      </c>
      <c r="AC221" s="41"/>
      <c r="AD221" s="49"/>
      <c r="AG221" s="3" t="s">
        <v>143</v>
      </c>
      <c r="AI221" s="49"/>
      <c r="AK221" s="49"/>
    </row>
    <row r="222" spans="1:37" s="4" customFormat="1" ht="15" x14ac:dyDescent="0.25">
      <c r="A222" s="70"/>
      <c r="B222" s="71"/>
      <c r="C222" s="268" t="s">
        <v>71</v>
      </c>
      <c r="D222" s="268"/>
      <c r="E222" s="268"/>
      <c r="F222" s="44"/>
      <c r="G222" s="45"/>
      <c r="H222" s="45"/>
      <c r="I222" s="45"/>
      <c r="J222" s="47"/>
      <c r="K222" s="45"/>
      <c r="L222" s="75">
        <v>572.11</v>
      </c>
      <c r="M222" s="66"/>
      <c r="N222" s="48"/>
      <c r="AC222" s="41"/>
      <c r="AD222" s="49"/>
      <c r="AI222" s="49" t="s">
        <v>71</v>
      </c>
      <c r="AK222" s="49"/>
    </row>
    <row r="223" spans="1:37" s="4" customFormat="1" ht="15" x14ac:dyDescent="0.25">
      <c r="A223" s="42" t="s">
        <v>166</v>
      </c>
      <c r="B223" s="43" t="s">
        <v>167</v>
      </c>
      <c r="C223" s="268" t="s">
        <v>168</v>
      </c>
      <c r="D223" s="268"/>
      <c r="E223" s="268"/>
      <c r="F223" s="44" t="s">
        <v>169</v>
      </c>
      <c r="G223" s="45"/>
      <c r="H223" s="45"/>
      <c r="I223" s="84">
        <v>16</v>
      </c>
      <c r="J223" s="47"/>
      <c r="K223" s="45"/>
      <c r="L223" s="47"/>
      <c r="M223" s="45"/>
      <c r="N223" s="48"/>
      <c r="AC223" s="41"/>
      <c r="AD223" s="49" t="s">
        <v>168</v>
      </c>
      <c r="AI223" s="49"/>
      <c r="AK223" s="49"/>
    </row>
    <row r="224" spans="1:37" s="4" customFormat="1" ht="15" x14ac:dyDescent="0.25">
      <c r="A224" s="52"/>
      <c r="B224" s="53" t="s">
        <v>51</v>
      </c>
      <c r="C224" s="269" t="s">
        <v>56</v>
      </c>
      <c r="D224" s="269"/>
      <c r="E224" s="269"/>
      <c r="F224" s="54"/>
      <c r="G224" s="55"/>
      <c r="H224" s="55"/>
      <c r="I224" s="55"/>
      <c r="J224" s="56">
        <v>1.56</v>
      </c>
      <c r="K224" s="55"/>
      <c r="L224" s="56">
        <v>24.96</v>
      </c>
      <c r="M224" s="57">
        <v>39.18</v>
      </c>
      <c r="N224" s="80">
        <v>978</v>
      </c>
      <c r="AC224" s="41"/>
      <c r="AD224" s="49"/>
      <c r="AF224" s="3" t="s">
        <v>56</v>
      </c>
      <c r="AI224" s="49"/>
      <c r="AK224" s="49"/>
    </row>
    <row r="225" spans="1:37" s="4" customFormat="1" ht="15" x14ac:dyDescent="0.25">
      <c r="A225" s="60"/>
      <c r="B225" s="53"/>
      <c r="C225" s="269" t="s">
        <v>61</v>
      </c>
      <c r="D225" s="269"/>
      <c r="E225" s="269"/>
      <c r="F225" s="54" t="s">
        <v>62</v>
      </c>
      <c r="G225" s="61">
        <v>0.2</v>
      </c>
      <c r="H225" s="55"/>
      <c r="I225" s="61">
        <v>3.2</v>
      </c>
      <c r="J225" s="63"/>
      <c r="K225" s="55"/>
      <c r="L225" s="63"/>
      <c r="M225" s="55"/>
      <c r="N225" s="59"/>
      <c r="AC225" s="41"/>
      <c r="AD225" s="49"/>
      <c r="AG225" s="3" t="s">
        <v>61</v>
      </c>
      <c r="AI225" s="49"/>
      <c r="AK225" s="49"/>
    </row>
    <row r="226" spans="1:37" s="4" customFormat="1" ht="15" x14ac:dyDescent="0.25">
      <c r="A226" s="50"/>
      <c r="B226" s="53"/>
      <c r="C226" s="273" t="s">
        <v>64</v>
      </c>
      <c r="D226" s="273"/>
      <c r="E226" s="273"/>
      <c r="F226" s="65"/>
      <c r="G226" s="66"/>
      <c r="H226" s="66"/>
      <c r="I226" s="66"/>
      <c r="J226" s="67">
        <v>1.56</v>
      </c>
      <c r="K226" s="66"/>
      <c r="L226" s="67">
        <v>24.96</v>
      </c>
      <c r="M226" s="66"/>
      <c r="N226" s="68"/>
      <c r="AC226" s="41"/>
      <c r="AD226" s="49"/>
      <c r="AH226" s="3" t="s">
        <v>64</v>
      </c>
      <c r="AI226" s="49"/>
      <c r="AK226" s="49"/>
    </row>
    <row r="227" spans="1:37" s="4" customFormat="1" ht="15" x14ac:dyDescent="0.25">
      <c r="A227" s="60"/>
      <c r="B227" s="53"/>
      <c r="C227" s="269" t="s">
        <v>65</v>
      </c>
      <c r="D227" s="269"/>
      <c r="E227" s="269"/>
      <c r="F227" s="54"/>
      <c r="G227" s="55"/>
      <c r="H227" s="55"/>
      <c r="I227" s="55"/>
      <c r="J227" s="63"/>
      <c r="K227" s="55"/>
      <c r="L227" s="56">
        <v>24.96</v>
      </c>
      <c r="M227" s="55"/>
      <c r="N227" s="80">
        <v>978</v>
      </c>
      <c r="AC227" s="41"/>
      <c r="AD227" s="49"/>
      <c r="AG227" s="3" t="s">
        <v>65</v>
      </c>
      <c r="AI227" s="49"/>
      <c r="AK227" s="49"/>
    </row>
    <row r="228" spans="1:37" s="4" customFormat="1" ht="34.5" x14ac:dyDescent="0.25">
      <c r="A228" s="60"/>
      <c r="B228" s="53" t="s">
        <v>140</v>
      </c>
      <c r="C228" s="269" t="s">
        <v>141</v>
      </c>
      <c r="D228" s="269"/>
      <c r="E228" s="269"/>
      <c r="F228" s="54" t="s">
        <v>68</v>
      </c>
      <c r="G228" s="69">
        <v>87</v>
      </c>
      <c r="H228" s="55"/>
      <c r="I228" s="69">
        <v>87</v>
      </c>
      <c r="J228" s="63"/>
      <c r="K228" s="55"/>
      <c r="L228" s="56">
        <v>21.72</v>
      </c>
      <c r="M228" s="55"/>
      <c r="N228" s="80">
        <v>851</v>
      </c>
      <c r="AC228" s="41"/>
      <c r="AD228" s="49"/>
      <c r="AG228" s="3" t="s">
        <v>141</v>
      </c>
      <c r="AI228" s="49"/>
      <c r="AK228" s="49"/>
    </row>
    <row r="229" spans="1:37" s="4" customFormat="1" ht="34.5" x14ac:dyDescent="0.25">
      <c r="A229" s="60"/>
      <c r="B229" s="53" t="s">
        <v>142</v>
      </c>
      <c r="C229" s="269" t="s">
        <v>143</v>
      </c>
      <c r="D229" s="269"/>
      <c r="E229" s="269"/>
      <c r="F229" s="54" t="s">
        <v>68</v>
      </c>
      <c r="G229" s="69">
        <v>44</v>
      </c>
      <c r="H229" s="55"/>
      <c r="I229" s="69">
        <v>44</v>
      </c>
      <c r="J229" s="63"/>
      <c r="K229" s="55"/>
      <c r="L229" s="56">
        <v>10.98</v>
      </c>
      <c r="M229" s="55"/>
      <c r="N229" s="80">
        <v>430</v>
      </c>
      <c r="AC229" s="41"/>
      <c r="AD229" s="49"/>
      <c r="AG229" s="3" t="s">
        <v>143</v>
      </c>
      <c r="AI229" s="49"/>
      <c r="AK229" s="49"/>
    </row>
    <row r="230" spans="1:37" s="4" customFormat="1" ht="15" x14ac:dyDescent="0.25">
      <c r="A230" s="70"/>
      <c r="B230" s="71"/>
      <c r="C230" s="268" t="s">
        <v>71</v>
      </c>
      <c r="D230" s="268"/>
      <c r="E230" s="268"/>
      <c r="F230" s="44"/>
      <c r="G230" s="45"/>
      <c r="H230" s="45"/>
      <c r="I230" s="45"/>
      <c r="J230" s="47"/>
      <c r="K230" s="45"/>
      <c r="L230" s="75">
        <v>57.66</v>
      </c>
      <c r="M230" s="66"/>
      <c r="N230" s="48"/>
      <c r="AC230" s="41"/>
      <c r="AD230" s="49"/>
      <c r="AI230" s="49" t="s">
        <v>71</v>
      </c>
      <c r="AK230" s="49"/>
    </row>
    <row r="231" spans="1:37" s="4" customFormat="1" ht="15" x14ac:dyDescent="0.25">
      <c r="A231" s="42" t="s">
        <v>170</v>
      </c>
      <c r="B231" s="43" t="s">
        <v>171</v>
      </c>
      <c r="C231" s="268" t="s">
        <v>172</v>
      </c>
      <c r="D231" s="268"/>
      <c r="E231" s="268"/>
      <c r="F231" s="44" t="s">
        <v>160</v>
      </c>
      <c r="G231" s="45"/>
      <c r="H231" s="45"/>
      <c r="I231" s="73">
        <v>4.57</v>
      </c>
      <c r="J231" s="47"/>
      <c r="K231" s="45"/>
      <c r="L231" s="47"/>
      <c r="M231" s="45"/>
      <c r="N231" s="48"/>
      <c r="AC231" s="41"/>
      <c r="AD231" s="49" t="s">
        <v>172</v>
      </c>
      <c r="AI231" s="49"/>
      <c r="AK231" s="49"/>
    </row>
    <row r="232" spans="1:37" s="4" customFormat="1" ht="15" x14ac:dyDescent="0.25">
      <c r="A232" s="50"/>
      <c r="B232" s="51"/>
      <c r="C232" s="269" t="s">
        <v>173</v>
      </c>
      <c r="D232" s="269"/>
      <c r="E232" s="269"/>
      <c r="F232" s="269"/>
      <c r="G232" s="269"/>
      <c r="H232" s="269"/>
      <c r="I232" s="269"/>
      <c r="J232" s="269"/>
      <c r="K232" s="269"/>
      <c r="L232" s="269"/>
      <c r="M232" s="269"/>
      <c r="N232" s="270"/>
      <c r="AC232" s="41"/>
      <c r="AD232" s="49"/>
      <c r="AE232" s="3" t="s">
        <v>173</v>
      </c>
      <c r="AI232" s="49"/>
      <c r="AK232" s="49"/>
    </row>
    <row r="233" spans="1:37" s="4" customFormat="1" ht="15" x14ac:dyDescent="0.25">
      <c r="A233" s="52"/>
      <c r="B233" s="53" t="s">
        <v>51</v>
      </c>
      <c r="C233" s="269" t="s">
        <v>56</v>
      </c>
      <c r="D233" s="269"/>
      <c r="E233" s="269"/>
      <c r="F233" s="54"/>
      <c r="G233" s="55"/>
      <c r="H233" s="55"/>
      <c r="I233" s="55"/>
      <c r="J233" s="56">
        <v>75.19</v>
      </c>
      <c r="K233" s="55"/>
      <c r="L233" s="56">
        <v>343.62</v>
      </c>
      <c r="M233" s="57">
        <v>39.18</v>
      </c>
      <c r="N233" s="58">
        <v>13463</v>
      </c>
      <c r="AC233" s="41"/>
      <c r="AD233" s="49"/>
      <c r="AF233" s="3" t="s">
        <v>56</v>
      </c>
      <c r="AI233" s="49"/>
      <c r="AK233" s="49"/>
    </row>
    <row r="234" spans="1:37" s="4" customFormat="1" ht="15" x14ac:dyDescent="0.25">
      <c r="A234" s="52"/>
      <c r="B234" s="53" t="s">
        <v>57</v>
      </c>
      <c r="C234" s="269" t="s">
        <v>58</v>
      </c>
      <c r="D234" s="269"/>
      <c r="E234" s="269"/>
      <c r="F234" s="54"/>
      <c r="G234" s="55"/>
      <c r="H234" s="55"/>
      <c r="I234" s="55"/>
      <c r="J234" s="56">
        <v>0.31</v>
      </c>
      <c r="K234" s="55"/>
      <c r="L234" s="56">
        <v>1.42</v>
      </c>
      <c r="M234" s="55"/>
      <c r="N234" s="59"/>
      <c r="AC234" s="41"/>
      <c r="AD234" s="49"/>
      <c r="AF234" s="3" t="s">
        <v>58</v>
      </c>
      <c r="AI234" s="49"/>
      <c r="AK234" s="49"/>
    </row>
    <row r="235" spans="1:37" s="4" customFormat="1" ht="15" x14ac:dyDescent="0.25">
      <c r="A235" s="52"/>
      <c r="B235" s="53" t="s">
        <v>59</v>
      </c>
      <c r="C235" s="269" t="s">
        <v>60</v>
      </c>
      <c r="D235" s="269"/>
      <c r="E235" s="269"/>
      <c r="F235" s="54"/>
      <c r="G235" s="55"/>
      <c r="H235" s="55"/>
      <c r="I235" s="55"/>
      <c r="J235" s="56">
        <v>0.14000000000000001</v>
      </c>
      <c r="K235" s="55"/>
      <c r="L235" s="56">
        <v>0.64</v>
      </c>
      <c r="M235" s="57">
        <v>39.18</v>
      </c>
      <c r="N235" s="80">
        <v>25</v>
      </c>
      <c r="AC235" s="41"/>
      <c r="AD235" s="49"/>
      <c r="AF235" s="3" t="s">
        <v>60</v>
      </c>
      <c r="AI235" s="49"/>
      <c r="AK235" s="49"/>
    </row>
    <row r="236" spans="1:37" s="4" customFormat="1" ht="15" x14ac:dyDescent="0.25">
      <c r="A236" s="60"/>
      <c r="B236" s="53"/>
      <c r="C236" s="269" t="s">
        <v>61</v>
      </c>
      <c r="D236" s="269"/>
      <c r="E236" s="269"/>
      <c r="F236" s="54" t="s">
        <v>62</v>
      </c>
      <c r="G236" s="57">
        <v>9.64</v>
      </c>
      <c r="H236" s="55"/>
      <c r="I236" s="62">
        <v>44.0548</v>
      </c>
      <c r="J236" s="63"/>
      <c r="K236" s="55"/>
      <c r="L236" s="63"/>
      <c r="M236" s="55"/>
      <c r="N236" s="59"/>
      <c r="AC236" s="41"/>
      <c r="AD236" s="49"/>
      <c r="AG236" s="3" t="s">
        <v>61</v>
      </c>
      <c r="AI236" s="49"/>
      <c r="AK236" s="49"/>
    </row>
    <row r="237" spans="1:37" s="4" customFormat="1" ht="15" x14ac:dyDescent="0.25">
      <c r="A237" s="60"/>
      <c r="B237" s="53"/>
      <c r="C237" s="269" t="s">
        <v>63</v>
      </c>
      <c r="D237" s="269"/>
      <c r="E237" s="269"/>
      <c r="F237" s="54" t="s">
        <v>62</v>
      </c>
      <c r="G237" s="57">
        <v>0.01</v>
      </c>
      <c r="H237" s="55"/>
      <c r="I237" s="62">
        <v>4.5699999999999998E-2</v>
      </c>
      <c r="J237" s="63"/>
      <c r="K237" s="55"/>
      <c r="L237" s="63"/>
      <c r="M237" s="55"/>
      <c r="N237" s="59"/>
      <c r="AC237" s="41"/>
      <c r="AD237" s="49"/>
      <c r="AG237" s="3" t="s">
        <v>63</v>
      </c>
      <c r="AI237" s="49"/>
      <c r="AK237" s="49"/>
    </row>
    <row r="238" spans="1:37" s="4" customFormat="1" ht="15" x14ac:dyDescent="0.25">
      <c r="A238" s="50"/>
      <c r="B238" s="53"/>
      <c r="C238" s="273" t="s">
        <v>64</v>
      </c>
      <c r="D238" s="273"/>
      <c r="E238" s="273"/>
      <c r="F238" s="65"/>
      <c r="G238" s="66"/>
      <c r="H238" s="66"/>
      <c r="I238" s="66"/>
      <c r="J238" s="67">
        <v>75.5</v>
      </c>
      <c r="K238" s="66"/>
      <c r="L238" s="67">
        <v>345.04</v>
      </c>
      <c r="M238" s="66"/>
      <c r="N238" s="68"/>
      <c r="AC238" s="41"/>
      <c r="AD238" s="49"/>
      <c r="AH238" s="3" t="s">
        <v>64</v>
      </c>
      <c r="AI238" s="49"/>
      <c r="AK238" s="49"/>
    </row>
    <row r="239" spans="1:37" s="4" customFormat="1" ht="15" x14ac:dyDescent="0.25">
      <c r="A239" s="60"/>
      <c r="B239" s="53"/>
      <c r="C239" s="269" t="s">
        <v>65</v>
      </c>
      <c r="D239" s="269"/>
      <c r="E239" s="269"/>
      <c r="F239" s="54"/>
      <c r="G239" s="55"/>
      <c r="H239" s="55"/>
      <c r="I239" s="55"/>
      <c r="J239" s="63"/>
      <c r="K239" s="55"/>
      <c r="L239" s="56">
        <v>344.26</v>
      </c>
      <c r="M239" s="55"/>
      <c r="N239" s="58">
        <v>13488</v>
      </c>
      <c r="AC239" s="41"/>
      <c r="AD239" s="49"/>
      <c r="AG239" s="3" t="s">
        <v>65</v>
      </c>
      <c r="AI239" s="49"/>
      <c r="AK239" s="49"/>
    </row>
    <row r="240" spans="1:37" s="4" customFormat="1" ht="23.25" x14ac:dyDescent="0.25">
      <c r="A240" s="60"/>
      <c r="B240" s="53" t="s">
        <v>149</v>
      </c>
      <c r="C240" s="269" t="s">
        <v>150</v>
      </c>
      <c r="D240" s="269"/>
      <c r="E240" s="269"/>
      <c r="F240" s="54" t="s">
        <v>68</v>
      </c>
      <c r="G240" s="69">
        <v>91</v>
      </c>
      <c r="H240" s="55"/>
      <c r="I240" s="69">
        <v>91</v>
      </c>
      <c r="J240" s="63"/>
      <c r="K240" s="55"/>
      <c r="L240" s="56">
        <v>313.27999999999997</v>
      </c>
      <c r="M240" s="55"/>
      <c r="N240" s="58">
        <v>12274</v>
      </c>
      <c r="AC240" s="41"/>
      <c r="AD240" s="49"/>
      <c r="AG240" s="3" t="s">
        <v>150</v>
      </c>
      <c r="AI240" s="49"/>
      <c r="AK240" s="49"/>
    </row>
    <row r="241" spans="1:37" s="4" customFormat="1" ht="23.25" x14ac:dyDescent="0.25">
      <c r="A241" s="60"/>
      <c r="B241" s="53" t="s">
        <v>151</v>
      </c>
      <c r="C241" s="269" t="s">
        <v>152</v>
      </c>
      <c r="D241" s="269"/>
      <c r="E241" s="269"/>
      <c r="F241" s="54" t="s">
        <v>68</v>
      </c>
      <c r="G241" s="69">
        <v>48</v>
      </c>
      <c r="H241" s="55"/>
      <c r="I241" s="69">
        <v>48</v>
      </c>
      <c r="J241" s="63"/>
      <c r="K241" s="55"/>
      <c r="L241" s="56">
        <v>165.24</v>
      </c>
      <c r="M241" s="55"/>
      <c r="N241" s="58">
        <v>6474</v>
      </c>
      <c r="AC241" s="41"/>
      <c r="AD241" s="49"/>
      <c r="AG241" s="3" t="s">
        <v>152</v>
      </c>
      <c r="AI241" s="49"/>
      <c r="AK241" s="49"/>
    </row>
    <row r="242" spans="1:37" s="4" customFormat="1" ht="15" x14ac:dyDescent="0.25">
      <c r="A242" s="70"/>
      <c r="B242" s="71"/>
      <c r="C242" s="268" t="s">
        <v>71</v>
      </c>
      <c r="D242" s="268"/>
      <c r="E242" s="268"/>
      <c r="F242" s="44"/>
      <c r="G242" s="45"/>
      <c r="H242" s="45"/>
      <c r="I242" s="45"/>
      <c r="J242" s="47"/>
      <c r="K242" s="45"/>
      <c r="L242" s="75">
        <v>823.56</v>
      </c>
      <c r="M242" s="66"/>
      <c r="N242" s="48"/>
      <c r="AC242" s="41"/>
      <c r="AD242" s="49"/>
      <c r="AI242" s="49" t="s">
        <v>71</v>
      </c>
      <c r="AK242" s="49"/>
    </row>
    <row r="243" spans="1:37" s="4" customFormat="1" ht="15" x14ac:dyDescent="0.25">
      <c r="A243" s="42" t="s">
        <v>174</v>
      </c>
      <c r="B243" s="43" t="s">
        <v>175</v>
      </c>
      <c r="C243" s="268" t="s">
        <v>176</v>
      </c>
      <c r="D243" s="268"/>
      <c r="E243" s="268"/>
      <c r="F243" s="44" t="s">
        <v>74</v>
      </c>
      <c r="G243" s="45"/>
      <c r="H243" s="45"/>
      <c r="I243" s="85">
        <v>0.8</v>
      </c>
      <c r="J243" s="47"/>
      <c r="K243" s="45"/>
      <c r="L243" s="47"/>
      <c r="M243" s="45"/>
      <c r="N243" s="48"/>
      <c r="AC243" s="41"/>
      <c r="AD243" s="49" t="s">
        <v>176</v>
      </c>
      <c r="AI243" s="49"/>
      <c r="AK243" s="49"/>
    </row>
    <row r="244" spans="1:37" s="4" customFormat="1" ht="15" x14ac:dyDescent="0.25">
      <c r="A244" s="50"/>
      <c r="B244" s="51"/>
      <c r="C244" s="269" t="s">
        <v>177</v>
      </c>
      <c r="D244" s="269"/>
      <c r="E244" s="269"/>
      <c r="F244" s="269"/>
      <c r="G244" s="269"/>
      <c r="H244" s="269"/>
      <c r="I244" s="269"/>
      <c r="J244" s="269"/>
      <c r="K244" s="269"/>
      <c r="L244" s="269"/>
      <c r="M244" s="269"/>
      <c r="N244" s="270"/>
      <c r="AC244" s="41"/>
      <c r="AD244" s="49"/>
      <c r="AE244" s="3" t="s">
        <v>177</v>
      </c>
      <c r="AI244" s="49"/>
      <c r="AK244" s="49"/>
    </row>
    <row r="245" spans="1:37" s="4" customFormat="1" ht="15" x14ac:dyDescent="0.25">
      <c r="A245" s="52"/>
      <c r="B245" s="53" t="s">
        <v>51</v>
      </c>
      <c r="C245" s="269" t="s">
        <v>56</v>
      </c>
      <c r="D245" s="269"/>
      <c r="E245" s="269"/>
      <c r="F245" s="54"/>
      <c r="G245" s="55"/>
      <c r="H245" s="55"/>
      <c r="I245" s="55"/>
      <c r="J245" s="56">
        <v>45.55</v>
      </c>
      <c r="K245" s="55"/>
      <c r="L245" s="56">
        <v>36.44</v>
      </c>
      <c r="M245" s="57">
        <v>39.18</v>
      </c>
      <c r="N245" s="58">
        <v>1428</v>
      </c>
      <c r="AC245" s="41"/>
      <c r="AD245" s="49"/>
      <c r="AF245" s="3" t="s">
        <v>56</v>
      </c>
      <c r="AI245" s="49"/>
      <c r="AK245" s="49"/>
    </row>
    <row r="246" spans="1:37" s="4" customFormat="1" ht="15" x14ac:dyDescent="0.25">
      <c r="A246" s="60"/>
      <c r="B246" s="53"/>
      <c r="C246" s="269" t="s">
        <v>61</v>
      </c>
      <c r="D246" s="269"/>
      <c r="E246" s="269"/>
      <c r="F246" s="54" t="s">
        <v>62</v>
      </c>
      <c r="G246" s="57">
        <v>5.84</v>
      </c>
      <c r="H246" s="55"/>
      <c r="I246" s="74">
        <v>4.6719999999999997</v>
      </c>
      <c r="J246" s="63"/>
      <c r="K246" s="55"/>
      <c r="L246" s="63"/>
      <c r="M246" s="55"/>
      <c r="N246" s="59"/>
      <c r="AC246" s="41"/>
      <c r="AD246" s="49"/>
      <c r="AG246" s="3" t="s">
        <v>61</v>
      </c>
      <c r="AI246" s="49"/>
      <c r="AK246" s="49"/>
    </row>
    <row r="247" spans="1:37" s="4" customFormat="1" ht="15" x14ac:dyDescent="0.25">
      <c r="A247" s="50"/>
      <c r="B247" s="53"/>
      <c r="C247" s="273" t="s">
        <v>64</v>
      </c>
      <c r="D247" s="273"/>
      <c r="E247" s="273"/>
      <c r="F247" s="65"/>
      <c r="G247" s="66"/>
      <c r="H247" s="66"/>
      <c r="I247" s="66"/>
      <c r="J247" s="67">
        <v>45.55</v>
      </c>
      <c r="K247" s="66"/>
      <c r="L247" s="67">
        <v>36.44</v>
      </c>
      <c r="M247" s="66"/>
      <c r="N247" s="68"/>
      <c r="AC247" s="41"/>
      <c r="AD247" s="49"/>
      <c r="AH247" s="3" t="s">
        <v>64</v>
      </c>
      <c r="AI247" s="49"/>
      <c r="AK247" s="49"/>
    </row>
    <row r="248" spans="1:37" s="4" customFormat="1" ht="15" x14ac:dyDescent="0.25">
      <c r="A248" s="60"/>
      <c r="B248" s="53"/>
      <c r="C248" s="269" t="s">
        <v>65</v>
      </c>
      <c r="D248" s="269"/>
      <c r="E248" s="269"/>
      <c r="F248" s="54"/>
      <c r="G248" s="55"/>
      <c r="H248" s="55"/>
      <c r="I248" s="55"/>
      <c r="J248" s="63"/>
      <c r="K248" s="55"/>
      <c r="L248" s="56">
        <v>36.44</v>
      </c>
      <c r="M248" s="55"/>
      <c r="N248" s="58">
        <v>1428</v>
      </c>
      <c r="AC248" s="41"/>
      <c r="AD248" s="49"/>
      <c r="AG248" s="3" t="s">
        <v>65</v>
      </c>
      <c r="AI248" s="49"/>
      <c r="AK248" s="49"/>
    </row>
    <row r="249" spans="1:37" s="4" customFormat="1" ht="23.25" x14ac:dyDescent="0.25">
      <c r="A249" s="60"/>
      <c r="B249" s="53" t="s">
        <v>149</v>
      </c>
      <c r="C249" s="269" t="s">
        <v>150</v>
      </c>
      <c r="D249" s="269"/>
      <c r="E249" s="269"/>
      <c r="F249" s="54" t="s">
        <v>68</v>
      </c>
      <c r="G249" s="69">
        <v>91</v>
      </c>
      <c r="H249" s="55"/>
      <c r="I249" s="69">
        <v>91</v>
      </c>
      <c r="J249" s="63"/>
      <c r="K249" s="55"/>
      <c r="L249" s="56">
        <v>33.159999999999997</v>
      </c>
      <c r="M249" s="55"/>
      <c r="N249" s="58">
        <v>1299</v>
      </c>
      <c r="AC249" s="41"/>
      <c r="AD249" s="49"/>
      <c r="AG249" s="3" t="s">
        <v>150</v>
      </c>
      <c r="AI249" s="49"/>
      <c r="AK249" s="49"/>
    </row>
    <row r="250" spans="1:37" s="4" customFormat="1" ht="23.25" x14ac:dyDescent="0.25">
      <c r="A250" s="60"/>
      <c r="B250" s="53" t="s">
        <v>151</v>
      </c>
      <c r="C250" s="269" t="s">
        <v>152</v>
      </c>
      <c r="D250" s="269"/>
      <c r="E250" s="269"/>
      <c r="F250" s="54" t="s">
        <v>68</v>
      </c>
      <c r="G250" s="69">
        <v>48</v>
      </c>
      <c r="H250" s="55"/>
      <c r="I250" s="69">
        <v>48</v>
      </c>
      <c r="J250" s="63"/>
      <c r="K250" s="55"/>
      <c r="L250" s="56">
        <v>17.489999999999998</v>
      </c>
      <c r="M250" s="55"/>
      <c r="N250" s="80">
        <v>685</v>
      </c>
      <c r="AC250" s="41"/>
      <c r="AD250" s="49"/>
      <c r="AG250" s="3" t="s">
        <v>152</v>
      </c>
      <c r="AI250" s="49"/>
      <c r="AK250" s="49"/>
    </row>
    <row r="251" spans="1:37" s="4" customFormat="1" ht="15" x14ac:dyDescent="0.25">
      <c r="A251" s="70"/>
      <c r="B251" s="71"/>
      <c r="C251" s="268" t="s">
        <v>71</v>
      </c>
      <c r="D251" s="268"/>
      <c r="E251" s="268"/>
      <c r="F251" s="44"/>
      <c r="G251" s="45"/>
      <c r="H251" s="45"/>
      <c r="I251" s="45"/>
      <c r="J251" s="47"/>
      <c r="K251" s="45"/>
      <c r="L251" s="75">
        <v>87.09</v>
      </c>
      <c r="M251" s="66"/>
      <c r="N251" s="48"/>
      <c r="AC251" s="41"/>
      <c r="AD251" s="49"/>
      <c r="AI251" s="49" t="s">
        <v>71</v>
      </c>
      <c r="AK251" s="49"/>
    </row>
    <row r="252" spans="1:37" s="4" customFormat="1" ht="23.25" x14ac:dyDescent="0.25">
      <c r="A252" s="42" t="s">
        <v>178</v>
      </c>
      <c r="B252" s="43" t="s">
        <v>179</v>
      </c>
      <c r="C252" s="268" t="s">
        <v>180</v>
      </c>
      <c r="D252" s="268"/>
      <c r="E252" s="268"/>
      <c r="F252" s="44" t="s">
        <v>74</v>
      </c>
      <c r="G252" s="45"/>
      <c r="H252" s="45"/>
      <c r="I252" s="73">
        <v>0.52</v>
      </c>
      <c r="J252" s="47"/>
      <c r="K252" s="45"/>
      <c r="L252" s="47"/>
      <c r="M252" s="45"/>
      <c r="N252" s="48"/>
      <c r="AC252" s="41"/>
      <c r="AD252" s="49" t="s">
        <v>180</v>
      </c>
      <c r="AI252" s="49"/>
      <c r="AK252" s="49"/>
    </row>
    <row r="253" spans="1:37" s="4" customFormat="1" ht="15" x14ac:dyDescent="0.25">
      <c r="A253" s="50"/>
      <c r="B253" s="51"/>
      <c r="C253" s="269" t="s">
        <v>181</v>
      </c>
      <c r="D253" s="269"/>
      <c r="E253" s="269"/>
      <c r="F253" s="269"/>
      <c r="G253" s="269"/>
      <c r="H253" s="269"/>
      <c r="I253" s="269"/>
      <c r="J253" s="269"/>
      <c r="K253" s="269"/>
      <c r="L253" s="269"/>
      <c r="M253" s="269"/>
      <c r="N253" s="270"/>
      <c r="AC253" s="41"/>
      <c r="AD253" s="49"/>
      <c r="AE253" s="3" t="s">
        <v>181</v>
      </c>
      <c r="AI253" s="49"/>
      <c r="AK253" s="49"/>
    </row>
    <row r="254" spans="1:37" s="4" customFormat="1" ht="15" x14ac:dyDescent="0.25">
      <c r="A254" s="52"/>
      <c r="B254" s="53" t="s">
        <v>51</v>
      </c>
      <c r="C254" s="269" t="s">
        <v>56</v>
      </c>
      <c r="D254" s="269"/>
      <c r="E254" s="269"/>
      <c r="F254" s="54"/>
      <c r="G254" s="55"/>
      <c r="H254" s="55"/>
      <c r="I254" s="55"/>
      <c r="J254" s="56">
        <v>143.47999999999999</v>
      </c>
      <c r="K254" s="55"/>
      <c r="L254" s="56">
        <v>74.61</v>
      </c>
      <c r="M254" s="57">
        <v>39.18</v>
      </c>
      <c r="N254" s="58">
        <v>2923</v>
      </c>
      <c r="AC254" s="41"/>
      <c r="AD254" s="49"/>
      <c r="AF254" s="3" t="s">
        <v>56</v>
      </c>
      <c r="AI254" s="49"/>
      <c r="AK254" s="49"/>
    </row>
    <row r="255" spans="1:37" s="4" customFormat="1" ht="15" x14ac:dyDescent="0.25">
      <c r="A255" s="52"/>
      <c r="B255" s="53" t="s">
        <v>57</v>
      </c>
      <c r="C255" s="269" t="s">
        <v>58</v>
      </c>
      <c r="D255" s="269"/>
      <c r="E255" s="269"/>
      <c r="F255" s="54"/>
      <c r="G255" s="55"/>
      <c r="H255" s="55"/>
      <c r="I255" s="55"/>
      <c r="J255" s="56">
        <v>2.5</v>
      </c>
      <c r="K255" s="55"/>
      <c r="L255" s="56">
        <v>1.3</v>
      </c>
      <c r="M255" s="55"/>
      <c r="N255" s="59"/>
      <c r="AC255" s="41"/>
      <c r="AD255" s="49"/>
      <c r="AF255" s="3" t="s">
        <v>58</v>
      </c>
      <c r="AI255" s="49"/>
      <c r="AK255" s="49"/>
    </row>
    <row r="256" spans="1:37" s="4" customFormat="1" ht="15" x14ac:dyDescent="0.25">
      <c r="A256" s="52"/>
      <c r="B256" s="53" t="s">
        <v>59</v>
      </c>
      <c r="C256" s="269" t="s">
        <v>60</v>
      </c>
      <c r="D256" s="269"/>
      <c r="E256" s="269"/>
      <c r="F256" s="54"/>
      <c r="G256" s="55"/>
      <c r="H256" s="55"/>
      <c r="I256" s="55"/>
      <c r="J256" s="56">
        <v>1.08</v>
      </c>
      <c r="K256" s="55"/>
      <c r="L256" s="56">
        <v>0.56000000000000005</v>
      </c>
      <c r="M256" s="57">
        <v>39.18</v>
      </c>
      <c r="N256" s="80">
        <v>22</v>
      </c>
      <c r="AC256" s="41"/>
      <c r="AD256" s="49"/>
      <c r="AF256" s="3" t="s">
        <v>60</v>
      </c>
      <c r="AI256" s="49"/>
      <c r="AK256" s="49"/>
    </row>
    <row r="257" spans="1:37" s="4" customFormat="1" ht="15" x14ac:dyDescent="0.25">
      <c r="A257" s="60"/>
      <c r="B257" s="53"/>
      <c r="C257" s="269" t="s">
        <v>61</v>
      </c>
      <c r="D257" s="269"/>
      <c r="E257" s="269"/>
      <c r="F257" s="54" t="s">
        <v>62</v>
      </c>
      <c r="G257" s="57">
        <v>17.89</v>
      </c>
      <c r="H257" s="55"/>
      <c r="I257" s="62">
        <v>9.3027999999999995</v>
      </c>
      <c r="J257" s="63"/>
      <c r="K257" s="55"/>
      <c r="L257" s="63"/>
      <c r="M257" s="55"/>
      <c r="N257" s="59"/>
      <c r="AC257" s="41"/>
      <c r="AD257" s="49"/>
      <c r="AG257" s="3" t="s">
        <v>61</v>
      </c>
      <c r="AI257" s="49"/>
      <c r="AK257" s="49"/>
    </row>
    <row r="258" spans="1:37" s="4" customFormat="1" ht="15" x14ac:dyDescent="0.25">
      <c r="A258" s="60"/>
      <c r="B258" s="53"/>
      <c r="C258" s="269" t="s">
        <v>63</v>
      </c>
      <c r="D258" s="269"/>
      <c r="E258" s="269"/>
      <c r="F258" s="54" t="s">
        <v>62</v>
      </c>
      <c r="G258" s="57">
        <v>0.08</v>
      </c>
      <c r="H258" s="55"/>
      <c r="I258" s="62">
        <v>4.1599999999999998E-2</v>
      </c>
      <c r="J258" s="63"/>
      <c r="K258" s="55"/>
      <c r="L258" s="63"/>
      <c r="M258" s="55"/>
      <c r="N258" s="59"/>
      <c r="AC258" s="41"/>
      <c r="AD258" s="49"/>
      <c r="AG258" s="3" t="s">
        <v>63</v>
      </c>
      <c r="AI258" s="49"/>
      <c r="AK258" s="49"/>
    </row>
    <row r="259" spans="1:37" s="4" customFormat="1" ht="15" x14ac:dyDescent="0.25">
      <c r="A259" s="50"/>
      <c r="B259" s="53"/>
      <c r="C259" s="273" t="s">
        <v>64</v>
      </c>
      <c r="D259" s="273"/>
      <c r="E259" s="273"/>
      <c r="F259" s="65"/>
      <c r="G259" s="66"/>
      <c r="H259" s="66"/>
      <c r="I259" s="66"/>
      <c r="J259" s="67">
        <v>145.97999999999999</v>
      </c>
      <c r="K259" s="66"/>
      <c r="L259" s="67">
        <v>75.91</v>
      </c>
      <c r="M259" s="66"/>
      <c r="N259" s="68"/>
      <c r="AC259" s="41"/>
      <c r="AD259" s="49"/>
      <c r="AH259" s="3" t="s">
        <v>64</v>
      </c>
      <c r="AI259" s="49"/>
      <c r="AK259" s="49"/>
    </row>
    <row r="260" spans="1:37" s="4" customFormat="1" ht="15" x14ac:dyDescent="0.25">
      <c r="A260" s="60"/>
      <c r="B260" s="53"/>
      <c r="C260" s="269" t="s">
        <v>65</v>
      </c>
      <c r="D260" s="269"/>
      <c r="E260" s="269"/>
      <c r="F260" s="54"/>
      <c r="G260" s="55"/>
      <c r="H260" s="55"/>
      <c r="I260" s="55"/>
      <c r="J260" s="63"/>
      <c r="K260" s="55"/>
      <c r="L260" s="56">
        <v>75.17</v>
      </c>
      <c r="M260" s="55"/>
      <c r="N260" s="58">
        <v>2945</v>
      </c>
      <c r="AC260" s="41"/>
      <c r="AD260" s="49"/>
      <c r="AG260" s="3" t="s">
        <v>65</v>
      </c>
      <c r="AI260" s="49"/>
      <c r="AK260" s="49"/>
    </row>
    <row r="261" spans="1:37" s="4" customFormat="1" ht="23.25" x14ac:dyDescent="0.25">
      <c r="A261" s="60"/>
      <c r="B261" s="53" t="s">
        <v>149</v>
      </c>
      <c r="C261" s="269" t="s">
        <v>150</v>
      </c>
      <c r="D261" s="269"/>
      <c r="E261" s="269"/>
      <c r="F261" s="54" t="s">
        <v>68</v>
      </c>
      <c r="G261" s="69">
        <v>91</v>
      </c>
      <c r="H261" s="55"/>
      <c r="I261" s="69">
        <v>91</v>
      </c>
      <c r="J261" s="63"/>
      <c r="K261" s="55"/>
      <c r="L261" s="56">
        <v>68.400000000000006</v>
      </c>
      <c r="M261" s="55"/>
      <c r="N261" s="58">
        <v>2680</v>
      </c>
      <c r="AC261" s="41"/>
      <c r="AD261" s="49"/>
      <c r="AG261" s="3" t="s">
        <v>150</v>
      </c>
      <c r="AI261" s="49"/>
      <c r="AK261" s="49"/>
    </row>
    <row r="262" spans="1:37" s="4" customFormat="1" ht="23.25" x14ac:dyDescent="0.25">
      <c r="A262" s="60"/>
      <c r="B262" s="53" t="s">
        <v>151</v>
      </c>
      <c r="C262" s="269" t="s">
        <v>152</v>
      </c>
      <c r="D262" s="269"/>
      <c r="E262" s="269"/>
      <c r="F262" s="54" t="s">
        <v>68</v>
      </c>
      <c r="G262" s="69">
        <v>48</v>
      </c>
      <c r="H262" s="55"/>
      <c r="I262" s="69">
        <v>48</v>
      </c>
      <c r="J262" s="63"/>
      <c r="K262" s="55"/>
      <c r="L262" s="56">
        <v>36.08</v>
      </c>
      <c r="M262" s="55"/>
      <c r="N262" s="58">
        <v>1414</v>
      </c>
      <c r="AC262" s="41"/>
      <c r="AD262" s="49"/>
      <c r="AG262" s="3" t="s">
        <v>152</v>
      </c>
      <c r="AI262" s="49"/>
      <c r="AK262" s="49"/>
    </row>
    <row r="263" spans="1:37" s="4" customFormat="1" ht="15" x14ac:dyDescent="0.25">
      <c r="A263" s="70"/>
      <c r="B263" s="71"/>
      <c r="C263" s="268" t="s">
        <v>71</v>
      </c>
      <c r="D263" s="268"/>
      <c r="E263" s="268"/>
      <c r="F263" s="44"/>
      <c r="G263" s="45"/>
      <c r="H263" s="45"/>
      <c r="I263" s="45"/>
      <c r="J263" s="47"/>
      <c r="K263" s="45"/>
      <c r="L263" s="75">
        <v>180.39</v>
      </c>
      <c r="M263" s="66"/>
      <c r="N263" s="48"/>
      <c r="AC263" s="41"/>
      <c r="AD263" s="49"/>
      <c r="AI263" s="49" t="s">
        <v>71</v>
      </c>
      <c r="AK263" s="49"/>
    </row>
    <row r="264" spans="1:37" s="4" customFormat="1" ht="23.25" x14ac:dyDescent="0.25">
      <c r="A264" s="42" t="s">
        <v>182</v>
      </c>
      <c r="B264" s="43" t="s">
        <v>183</v>
      </c>
      <c r="C264" s="268" t="s">
        <v>184</v>
      </c>
      <c r="D264" s="268"/>
      <c r="E264" s="268"/>
      <c r="F264" s="44" t="s">
        <v>185</v>
      </c>
      <c r="G264" s="45"/>
      <c r="H264" s="45"/>
      <c r="I264" s="84">
        <v>4</v>
      </c>
      <c r="J264" s="47"/>
      <c r="K264" s="45"/>
      <c r="L264" s="47"/>
      <c r="M264" s="45"/>
      <c r="N264" s="48"/>
      <c r="AC264" s="41"/>
      <c r="AD264" s="49" t="s">
        <v>184</v>
      </c>
      <c r="AI264" s="49"/>
      <c r="AK264" s="49"/>
    </row>
    <row r="265" spans="1:37" s="4" customFormat="1" ht="22.5" x14ac:dyDescent="0.25">
      <c r="A265" s="81"/>
      <c r="B265" s="53" t="s">
        <v>103</v>
      </c>
      <c r="C265" s="274" t="s">
        <v>186</v>
      </c>
      <c r="D265" s="274"/>
      <c r="E265" s="274"/>
      <c r="F265" s="274"/>
      <c r="G265" s="274"/>
      <c r="H265" s="274"/>
      <c r="I265" s="274"/>
      <c r="J265" s="274"/>
      <c r="K265" s="274"/>
      <c r="L265" s="274"/>
      <c r="M265" s="274"/>
      <c r="N265" s="275"/>
      <c r="AC265" s="41"/>
      <c r="AD265" s="49"/>
      <c r="AI265" s="49"/>
      <c r="AJ265" s="3" t="s">
        <v>186</v>
      </c>
      <c r="AK265" s="49"/>
    </row>
    <row r="266" spans="1:37" s="4" customFormat="1" ht="15" x14ac:dyDescent="0.25">
      <c r="A266" s="52"/>
      <c r="B266" s="53" t="s">
        <v>51</v>
      </c>
      <c r="C266" s="269" t="s">
        <v>56</v>
      </c>
      <c r="D266" s="269"/>
      <c r="E266" s="269"/>
      <c r="F266" s="54"/>
      <c r="G266" s="55"/>
      <c r="H266" s="55"/>
      <c r="I266" s="55"/>
      <c r="J266" s="56">
        <v>128.91</v>
      </c>
      <c r="K266" s="61">
        <v>0.6</v>
      </c>
      <c r="L266" s="56">
        <v>309.38</v>
      </c>
      <c r="M266" s="57">
        <v>39.18</v>
      </c>
      <c r="N266" s="58">
        <v>12122</v>
      </c>
      <c r="AC266" s="41"/>
      <c r="AD266" s="49"/>
      <c r="AF266" s="3" t="s">
        <v>56</v>
      </c>
      <c r="AI266" s="49"/>
      <c r="AK266" s="49"/>
    </row>
    <row r="267" spans="1:37" s="4" customFormat="1" ht="15" x14ac:dyDescent="0.25">
      <c r="A267" s="52"/>
      <c r="B267" s="53" t="s">
        <v>57</v>
      </c>
      <c r="C267" s="269" t="s">
        <v>58</v>
      </c>
      <c r="D267" s="269"/>
      <c r="E267" s="269"/>
      <c r="F267" s="54"/>
      <c r="G267" s="55"/>
      <c r="H267" s="55"/>
      <c r="I267" s="55"/>
      <c r="J267" s="56">
        <v>132.21</v>
      </c>
      <c r="K267" s="61">
        <v>0.6</v>
      </c>
      <c r="L267" s="56">
        <v>317.3</v>
      </c>
      <c r="M267" s="55"/>
      <c r="N267" s="59"/>
      <c r="AC267" s="41"/>
      <c r="AD267" s="49"/>
      <c r="AF267" s="3" t="s">
        <v>58</v>
      </c>
      <c r="AI267" s="49"/>
      <c r="AK267" s="49"/>
    </row>
    <row r="268" spans="1:37" s="4" customFormat="1" ht="15" x14ac:dyDescent="0.25">
      <c r="A268" s="52"/>
      <c r="B268" s="53" t="s">
        <v>59</v>
      </c>
      <c r="C268" s="269" t="s">
        <v>60</v>
      </c>
      <c r="D268" s="269"/>
      <c r="E268" s="269"/>
      <c r="F268" s="54"/>
      <c r="G268" s="55"/>
      <c r="H268" s="55"/>
      <c r="I268" s="55"/>
      <c r="J268" s="56">
        <v>18.329999999999998</v>
      </c>
      <c r="K268" s="61">
        <v>0.6</v>
      </c>
      <c r="L268" s="56">
        <v>43.99</v>
      </c>
      <c r="M268" s="57">
        <v>39.18</v>
      </c>
      <c r="N268" s="58">
        <v>1724</v>
      </c>
      <c r="AC268" s="41"/>
      <c r="AD268" s="49"/>
      <c r="AF268" s="3" t="s">
        <v>60</v>
      </c>
      <c r="AI268" s="49"/>
      <c r="AK268" s="49"/>
    </row>
    <row r="269" spans="1:37" s="4" customFormat="1" ht="15" x14ac:dyDescent="0.25">
      <c r="A269" s="52"/>
      <c r="B269" s="53" t="s">
        <v>83</v>
      </c>
      <c r="C269" s="269" t="s">
        <v>105</v>
      </c>
      <c r="D269" s="269"/>
      <c r="E269" s="269"/>
      <c r="F269" s="54"/>
      <c r="G269" s="55"/>
      <c r="H269" s="55"/>
      <c r="I269" s="55"/>
      <c r="J269" s="56">
        <v>95.75</v>
      </c>
      <c r="K269" s="69">
        <v>0</v>
      </c>
      <c r="L269" s="56">
        <v>0</v>
      </c>
      <c r="M269" s="55"/>
      <c r="N269" s="59"/>
      <c r="AC269" s="41"/>
      <c r="AD269" s="49"/>
      <c r="AF269" s="3" t="s">
        <v>105</v>
      </c>
      <c r="AI269" s="49"/>
      <c r="AK269" s="49"/>
    </row>
    <row r="270" spans="1:37" s="4" customFormat="1" ht="15" x14ac:dyDescent="0.25">
      <c r="A270" s="60"/>
      <c r="B270" s="53"/>
      <c r="C270" s="269" t="s">
        <v>61</v>
      </c>
      <c r="D270" s="269"/>
      <c r="E270" s="269"/>
      <c r="F270" s="54" t="s">
        <v>62</v>
      </c>
      <c r="G270" s="61">
        <v>13.4</v>
      </c>
      <c r="H270" s="61">
        <v>0.6</v>
      </c>
      <c r="I270" s="57">
        <v>32.159999999999997</v>
      </c>
      <c r="J270" s="63"/>
      <c r="K270" s="55"/>
      <c r="L270" s="63"/>
      <c r="M270" s="55"/>
      <c r="N270" s="59"/>
      <c r="AC270" s="41"/>
      <c r="AD270" s="49"/>
      <c r="AG270" s="3" t="s">
        <v>61</v>
      </c>
      <c r="AI270" s="49"/>
      <c r="AK270" s="49"/>
    </row>
    <row r="271" spans="1:37" s="4" customFormat="1" ht="15" x14ac:dyDescent="0.25">
      <c r="A271" s="60"/>
      <c r="B271" s="53"/>
      <c r="C271" s="269" t="s">
        <v>63</v>
      </c>
      <c r="D271" s="269"/>
      <c r="E271" s="269"/>
      <c r="F271" s="54" t="s">
        <v>62</v>
      </c>
      <c r="G271" s="57">
        <v>1.46</v>
      </c>
      <c r="H271" s="61">
        <v>0.6</v>
      </c>
      <c r="I271" s="74">
        <v>3.504</v>
      </c>
      <c r="J271" s="63"/>
      <c r="K271" s="55"/>
      <c r="L271" s="63"/>
      <c r="M271" s="55"/>
      <c r="N271" s="59"/>
      <c r="AC271" s="41"/>
      <c r="AD271" s="49"/>
      <c r="AG271" s="3" t="s">
        <v>63</v>
      </c>
      <c r="AI271" s="49"/>
      <c r="AK271" s="49"/>
    </row>
    <row r="272" spans="1:37" s="4" customFormat="1" ht="15" x14ac:dyDescent="0.25">
      <c r="A272" s="50"/>
      <c r="B272" s="53"/>
      <c r="C272" s="273" t="s">
        <v>64</v>
      </c>
      <c r="D272" s="273"/>
      <c r="E272" s="273"/>
      <c r="F272" s="65"/>
      <c r="G272" s="66"/>
      <c r="H272" s="66"/>
      <c r="I272" s="66"/>
      <c r="J272" s="67">
        <v>356.87</v>
      </c>
      <c r="K272" s="66"/>
      <c r="L272" s="67">
        <v>626.67999999999995</v>
      </c>
      <c r="M272" s="66"/>
      <c r="N272" s="68"/>
      <c r="AC272" s="41"/>
      <c r="AD272" s="49"/>
      <c r="AH272" s="3" t="s">
        <v>64</v>
      </c>
      <c r="AI272" s="49"/>
      <c r="AK272" s="49"/>
    </row>
    <row r="273" spans="1:39" s="4" customFormat="1" ht="15" x14ac:dyDescent="0.25">
      <c r="A273" s="60"/>
      <c r="B273" s="53"/>
      <c r="C273" s="269" t="s">
        <v>65</v>
      </c>
      <c r="D273" s="269"/>
      <c r="E273" s="269"/>
      <c r="F273" s="54"/>
      <c r="G273" s="55"/>
      <c r="H273" s="55"/>
      <c r="I273" s="55"/>
      <c r="J273" s="63"/>
      <c r="K273" s="55"/>
      <c r="L273" s="56">
        <v>353.37</v>
      </c>
      <c r="M273" s="55"/>
      <c r="N273" s="58">
        <v>13846</v>
      </c>
      <c r="AC273" s="41"/>
      <c r="AD273" s="49"/>
      <c r="AG273" s="3" t="s">
        <v>65</v>
      </c>
      <c r="AI273" s="49"/>
      <c r="AK273" s="49"/>
    </row>
    <row r="274" spans="1:39" s="4" customFormat="1" ht="23.25" x14ac:dyDescent="0.25">
      <c r="A274" s="60"/>
      <c r="B274" s="53" t="s">
        <v>187</v>
      </c>
      <c r="C274" s="269" t="s">
        <v>188</v>
      </c>
      <c r="D274" s="269"/>
      <c r="E274" s="269"/>
      <c r="F274" s="54" t="s">
        <v>68</v>
      </c>
      <c r="G274" s="69">
        <v>97</v>
      </c>
      <c r="H274" s="55"/>
      <c r="I274" s="69">
        <v>97</v>
      </c>
      <c r="J274" s="63"/>
      <c r="K274" s="55"/>
      <c r="L274" s="56">
        <v>342.77</v>
      </c>
      <c r="M274" s="55"/>
      <c r="N274" s="58">
        <v>13431</v>
      </c>
      <c r="AC274" s="41"/>
      <c r="AD274" s="49"/>
      <c r="AG274" s="3" t="s">
        <v>188</v>
      </c>
      <c r="AI274" s="49"/>
      <c r="AK274" s="49"/>
    </row>
    <row r="275" spans="1:39" s="4" customFormat="1" ht="23.25" x14ac:dyDescent="0.25">
      <c r="A275" s="60"/>
      <c r="B275" s="53" t="s">
        <v>189</v>
      </c>
      <c r="C275" s="269" t="s">
        <v>190</v>
      </c>
      <c r="D275" s="269"/>
      <c r="E275" s="269"/>
      <c r="F275" s="54" t="s">
        <v>68</v>
      </c>
      <c r="G275" s="69">
        <v>51</v>
      </c>
      <c r="H275" s="55"/>
      <c r="I275" s="69">
        <v>51</v>
      </c>
      <c r="J275" s="63"/>
      <c r="K275" s="55"/>
      <c r="L275" s="56">
        <v>180.22</v>
      </c>
      <c r="M275" s="55"/>
      <c r="N275" s="58">
        <v>7061</v>
      </c>
      <c r="AC275" s="41"/>
      <c r="AD275" s="49"/>
      <c r="AG275" s="3" t="s">
        <v>190</v>
      </c>
      <c r="AI275" s="49"/>
      <c r="AK275" s="49"/>
    </row>
    <row r="276" spans="1:39" s="4" customFormat="1" ht="15" x14ac:dyDescent="0.25">
      <c r="A276" s="70"/>
      <c r="B276" s="71"/>
      <c r="C276" s="268" t="s">
        <v>71</v>
      </c>
      <c r="D276" s="268"/>
      <c r="E276" s="268"/>
      <c r="F276" s="44"/>
      <c r="G276" s="45"/>
      <c r="H276" s="45"/>
      <c r="I276" s="45"/>
      <c r="J276" s="47"/>
      <c r="K276" s="45"/>
      <c r="L276" s="72">
        <v>1149.67</v>
      </c>
      <c r="M276" s="66"/>
      <c r="N276" s="48"/>
      <c r="AC276" s="41"/>
      <c r="AD276" s="49"/>
      <c r="AI276" s="49" t="s">
        <v>71</v>
      </c>
      <c r="AK276" s="49"/>
    </row>
    <row r="277" spans="1:39" s="4" customFormat="1" ht="0" hidden="1" customHeight="1" x14ac:dyDescent="0.25">
      <c r="A277" s="86"/>
      <c r="B277" s="87"/>
      <c r="C277" s="87"/>
      <c r="D277" s="87"/>
      <c r="E277" s="87"/>
      <c r="F277" s="88"/>
      <c r="G277" s="88"/>
      <c r="H277" s="88"/>
      <c r="I277" s="88"/>
      <c r="J277" s="89"/>
      <c r="K277" s="88"/>
      <c r="L277" s="89"/>
      <c r="M277" s="55"/>
      <c r="N277" s="89"/>
      <c r="AC277" s="41"/>
      <c r="AD277" s="49"/>
      <c r="AI277" s="49"/>
      <c r="AK277" s="49"/>
    </row>
    <row r="278" spans="1:39" s="4" customFormat="1" ht="15" x14ac:dyDescent="0.25">
      <c r="A278" s="90"/>
      <c r="B278" s="91"/>
      <c r="C278" s="268" t="s">
        <v>191</v>
      </c>
      <c r="D278" s="268"/>
      <c r="E278" s="268"/>
      <c r="F278" s="268"/>
      <c r="G278" s="268"/>
      <c r="H278" s="268"/>
      <c r="I278" s="268"/>
      <c r="J278" s="268"/>
      <c r="K278" s="268"/>
      <c r="L278" s="92"/>
      <c r="M278" s="93"/>
      <c r="N278" s="94"/>
      <c r="AC278" s="41"/>
      <c r="AD278" s="49"/>
      <c r="AI278" s="49"/>
      <c r="AK278" s="49"/>
      <c r="AL278" s="49" t="s">
        <v>191</v>
      </c>
    </row>
    <row r="279" spans="1:39" s="4" customFormat="1" ht="15" x14ac:dyDescent="0.25">
      <c r="A279" s="95"/>
      <c r="B279" s="53"/>
      <c r="C279" s="269" t="s">
        <v>192</v>
      </c>
      <c r="D279" s="269"/>
      <c r="E279" s="269"/>
      <c r="F279" s="269"/>
      <c r="G279" s="269"/>
      <c r="H279" s="269"/>
      <c r="I279" s="269"/>
      <c r="J279" s="269"/>
      <c r="K279" s="269"/>
      <c r="L279" s="96">
        <v>20157.47</v>
      </c>
      <c r="M279" s="97"/>
      <c r="N279" s="98"/>
      <c r="AC279" s="41"/>
      <c r="AD279" s="49"/>
      <c r="AI279" s="49"/>
      <c r="AK279" s="49"/>
      <c r="AL279" s="49"/>
      <c r="AM279" s="3" t="s">
        <v>192</v>
      </c>
    </row>
    <row r="280" spans="1:39" s="4" customFormat="1" ht="15" x14ac:dyDescent="0.25">
      <c r="A280" s="95"/>
      <c r="B280" s="53"/>
      <c r="C280" s="269" t="s">
        <v>193</v>
      </c>
      <c r="D280" s="269"/>
      <c r="E280" s="269"/>
      <c r="F280" s="269"/>
      <c r="G280" s="269"/>
      <c r="H280" s="269"/>
      <c r="I280" s="269"/>
      <c r="J280" s="269"/>
      <c r="K280" s="269"/>
      <c r="L280" s="99"/>
      <c r="M280" s="97"/>
      <c r="N280" s="98"/>
      <c r="AC280" s="41"/>
      <c r="AD280" s="49"/>
      <c r="AI280" s="49"/>
      <c r="AK280" s="49"/>
      <c r="AL280" s="49"/>
      <c r="AM280" s="3" t="s">
        <v>193</v>
      </c>
    </row>
    <row r="281" spans="1:39" s="4" customFormat="1" ht="15" x14ac:dyDescent="0.25">
      <c r="A281" s="95"/>
      <c r="B281" s="53"/>
      <c r="C281" s="269" t="s">
        <v>194</v>
      </c>
      <c r="D281" s="269"/>
      <c r="E281" s="269"/>
      <c r="F281" s="269"/>
      <c r="G281" s="269"/>
      <c r="H281" s="269"/>
      <c r="I281" s="269"/>
      <c r="J281" s="269"/>
      <c r="K281" s="269"/>
      <c r="L281" s="96">
        <v>16868.54</v>
      </c>
      <c r="M281" s="97"/>
      <c r="N281" s="98"/>
      <c r="AC281" s="41"/>
      <c r="AD281" s="49"/>
      <c r="AI281" s="49"/>
      <c r="AK281" s="49"/>
      <c r="AL281" s="49"/>
      <c r="AM281" s="3" t="s">
        <v>194</v>
      </c>
    </row>
    <row r="282" spans="1:39" s="4" customFormat="1" ht="15" x14ac:dyDescent="0.25">
      <c r="A282" s="95"/>
      <c r="B282" s="53"/>
      <c r="C282" s="269" t="s">
        <v>195</v>
      </c>
      <c r="D282" s="269"/>
      <c r="E282" s="269"/>
      <c r="F282" s="269"/>
      <c r="G282" s="269"/>
      <c r="H282" s="269"/>
      <c r="I282" s="269"/>
      <c r="J282" s="269"/>
      <c r="K282" s="269"/>
      <c r="L282" s="96">
        <v>1668.37</v>
      </c>
      <c r="M282" s="97"/>
      <c r="N282" s="98"/>
      <c r="AC282" s="41"/>
      <c r="AD282" s="49"/>
      <c r="AI282" s="49"/>
      <c r="AK282" s="49"/>
      <c r="AL282" s="49"/>
      <c r="AM282" s="3" t="s">
        <v>195</v>
      </c>
    </row>
    <row r="283" spans="1:39" s="4" customFormat="1" ht="15" x14ac:dyDescent="0.25">
      <c r="A283" s="95"/>
      <c r="B283" s="53"/>
      <c r="C283" s="269" t="s">
        <v>196</v>
      </c>
      <c r="D283" s="269"/>
      <c r="E283" s="269"/>
      <c r="F283" s="269"/>
      <c r="G283" s="269"/>
      <c r="H283" s="269"/>
      <c r="I283" s="269"/>
      <c r="J283" s="269"/>
      <c r="K283" s="269"/>
      <c r="L283" s="100">
        <v>579.69000000000005</v>
      </c>
      <c r="M283" s="97"/>
      <c r="N283" s="98"/>
      <c r="AC283" s="41"/>
      <c r="AD283" s="49"/>
      <c r="AI283" s="49"/>
      <c r="AK283" s="49"/>
      <c r="AL283" s="49"/>
      <c r="AM283" s="3" t="s">
        <v>196</v>
      </c>
    </row>
    <row r="284" spans="1:39" s="4" customFormat="1" ht="15" x14ac:dyDescent="0.25">
      <c r="A284" s="95"/>
      <c r="B284" s="53"/>
      <c r="C284" s="269" t="s">
        <v>197</v>
      </c>
      <c r="D284" s="269"/>
      <c r="E284" s="269"/>
      <c r="F284" s="269"/>
      <c r="G284" s="269"/>
      <c r="H284" s="269"/>
      <c r="I284" s="269"/>
      <c r="J284" s="269"/>
      <c r="K284" s="269"/>
      <c r="L284" s="96">
        <v>1620.56</v>
      </c>
      <c r="M284" s="97"/>
      <c r="N284" s="98"/>
      <c r="AC284" s="41"/>
      <c r="AD284" s="49"/>
      <c r="AI284" s="49"/>
      <c r="AK284" s="49"/>
      <c r="AL284" s="49"/>
      <c r="AM284" s="3" t="s">
        <v>197</v>
      </c>
    </row>
    <row r="285" spans="1:39" s="4" customFormat="1" ht="15" x14ac:dyDescent="0.25">
      <c r="A285" s="95"/>
      <c r="B285" s="53"/>
      <c r="C285" s="269" t="s">
        <v>198</v>
      </c>
      <c r="D285" s="269"/>
      <c r="E285" s="269"/>
      <c r="F285" s="269"/>
      <c r="G285" s="269"/>
      <c r="H285" s="269"/>
      <c r="I285" s="269"/>
      <c r="J285" s="269"/>
      <c r="K285" s="269"/>
      <c r="L285" s="96">
        <v>42734.35</v>
      </c>
      <c r="M285" s="97"/>
      <c r="N285" s="98"/>
      <c r="AC285" s="41"/>
      <c r="AD285" s="49"/>
      <c r="AI285" s="49"/>
      <c r="AK285" s="49"/>
      <c r="AL285" s="49"/>
      <c r="AM285" s="3" t="s">
        <v>198</v>
      </c>
    </row>
    <row r="286" spans="1:39" s="4" customFormat="1" ht="15" x14ac:dyDescent="0.25">
      <c r="A286" s="95"/>
      <c r="B286" s="53"/>
      <c r="C286" s="269" t="s">
        <v>193</v>
      </c>
      <c r="D286" s="269"/>
      <c r="E286" s="269"/>
      <c r="F286" s="269"/>
      <c r="G286" s="269"/>
      <c r="H286" s="269"/>
      <c r="I286" s="269"/>
      <c r="J286" s="269"/>
      <c r="K286" s="269"/>
      <c r="L286" s="99"/>
      <c r="M286" s="97"/>
      <c r="N286" s="98"/>
      <c r="AC286" s="41"/>
      <c r="AD286" s="49"/>
      <c r="AI286" s="49"/>
      <c r="AK286" s="49"/>
      <c r="AL286" s="49"/>
      <c r="AM286" s="3" t="s">
        <v>193</v>
      </c>
    </row>
    <row r="287" spans="1:39" s="4" customFormat="1" ht="15" x14ac:dyDescent="0.25">
      <c r="A287" s="95"/>
      <c r="B287" s="53"/>
      <c r="C287" s="269" t="s">
        <v>199</v>
      </c>
      <c r="D287" s="269"/>
      <c r="E287" s="269"/>
      <c r="F287" s="269"/>
      <c r="G287" s="269"/>
      <c r="H287" s="269"/>
      <c r="I287" s="269"/>
      <c r="J287" s="269"/>
      <c r="K287" s="269"/>
      <c r="L287" s="96">
        <v>16559.16</v>
      </c>
      <c r="M287" s="97"/>
      <c r="N287" s="98"/>
      <c r="AC287" s="41"/>
      <c r="AD287" s="49"/>
      <c r="AI287" s="49"/>
      <c r="AK287" s="49"/>
      <c r="AL287" s="49"/>
      <c r="AM287" s="3" t="s">
        <v>199</v>
      </c>
    </row>
    <row r="288" spans="1:39" s="4" customFormat="1" ht="15" x14ac:dyDescent="0.25">
      <c r="A288" s="95"/>
      <c r="B288" s="53"/>
      <c r="C288" s="269" t="s">
        <v>200</v>
      </c>
      <c r="D288" s="269"/>
      <c r="E288" s="269"/>
      <c r="F288" s="269"/>
      <c r="G288" s="269"/>
      <c r="H288" s="269"/>
      <c r="I288" s="269"/>
      <c r="J288" s="269"/>
      <c r="K288" s="269"/>
      <c r="L288" s="96">
        <v>1351.07</v>
      </c>
      <c r="M288" s="97"/>
      <c r="N288" s="98"/>
      <c r="AC288" s="41"/>
      <c r="AD288" s="49"/>
      <c r="AI288" s="49"/>
      <c r="AK288" s="49"/>
      <c r="AL288" s="49"/>
      <c r="AM288" s="3" t="s">
        <v>200</v>
      </c>
    </row>
    <row r="289" spans="1:40" s="4" customFormat="1" ht="15" x14ac:dyDescent="0.25">
      <c r="A289" s="95"/>
      <c r="B289" s="53"/>
      <c r="C289" s="269" t="s">
        <v>201</v>
      </c>
      <c r="D289" s="269"/>
      <c r="E289" s="269"/>
      <c r="F289" s="269"/>
      <c r="G289" s="269"/>
      <c r="H289" s="269"/>
      <c r="I289" s="269"/>
      <c r="J289" s="269"/>
      <c r="K289" s="269"/>
      <c r="L289" s="100">
        <v>535.70000000000005</v>
      </c>
      <c r="M289" s="97"/>
      <c r="N289" s="98"/>
      <c r="AC289" s="41"/>
      <c r="AD289" s="49"/>
      <c r="AI289" s="49"/>
      <c r="AK289" s="49"/>
      <c r="AL289" s="49"/>
      <c r="AM289" s="3" t="s">
        <v>201</v>
      </c>
    </row>
    <row r="290" spans="1:40" s="4" customFormat="1" ht="15" x14ac:dyDescent="0.25">
      <c r="A290" s="95"/>
      <c r="B290" s="53"/>
      <c r="C290" s="269" t="s">
        <v>202</v>
      </c>
      <c r="D290" s="269"/>
      <c r="E290" s="269"/>
      <c r="F290" s="269"/>
      <c r="G290" s="269"/>
      <c r="H290" s="269"/>
      <c r="I290" s="269"/>
      <c r="J290" s="269"/>
      <c r="K290" s="269"/>
      <c r="L290" s="96">
        <v>1620.56</v>
      </c>
      <c r="M290" s="97"/>
      <c r="N290" s="98"/>
      <c r="AC290" s="41"/>
      <c r="AD290" s="49"/>
      <c r="AI290" s="49"/>
      <c r="AK290" s="49"/>
      <c r="AL290" s="49"/>
      <c r="AM290" s="3" t="s">
        <v>202</v>
      </c>
    </row>
    <row r="291" spans="1:40" s="4" customFormat="1" ht="15" x14ac:dyDescent="0.25">
      <c r="A291" s="95"/>
      <c r="B291" s="53"/>
      <c r="C291" s="269" t="s">
        <v>203</v>
      </c>
      <c r="D291" s="269"/>
      <c r="E291" s="269"/>
      <c r="F291" s="269"/>
      <c r="G291" s="269"/>
      <c r="H291" s="269"/>
      <c r="I291" s="269"/>
      <c r="J291" s="269"/>
      <c r="K291" s="269"/>
      <c r="L291" s="96">
        <v>15246.65</v>
      </c>
      <c r="M291" s="97"/>
      <c r="N291" s="98"/>
      <c r="AC291" s="41"/>
      <c r="AD291" s="49"/>
      <c r="AI291" s="49"/>
      <c r="AK291" s="49"/>
      <c r="AL291" s="49"/>
      <c r="AM291" s="3" t="s">
        <v>203</v>
      </c>
    </row>
    <row r="292" spans="1:40" s="4" customFormat="1" ht="15" x14ac:dyDescent="0.25">
      <c r="A292" s="95"/>
      <c r="B292" s="53"/>
      <c r="C292" s="269" t="s">
        <v>204</v>
      </c>
      <c r="D292" s="269"/>
      <c r="E292" s="269"/>
      <c r="F292" s="269"/>
      <c r="G292" s="269"/>
      <c r="H292" s="269"/>
      <c r="I292" s="269"/>
      <c r="J292" s="269"/>
      <c r="K292" s="269"/>
      <c r="L292" s="96">
        <v>7956.91</v>
      </c>
      <c r="M292" s="97"/>
      <c r="N292" s="98"/>
      <c r="AC292" s="41"/>
      <c r="AD292" s="49"/>
      <c r="AI292" s="49"/>
      <c r="AK292" s="49"/>
      <c r="AL292" s="49"/>
      <c r="AM292" s="3" t="s">
        <v>204</v>
      </c>
    </row>
    <row r="293" spans="1:40" s="4" customFormat="1" ht="15" x14ac:dyDescent="0.25">
      <c r="A293" s="95"/>
      <c r="B293" s="53"/>
      <c r="C293" s="269" t="s">
        <v>205</v>
      </c>
      <c r="D293" s="269"/>
      <c r="E293" s="269"/>
      <c r="F293" s="269"/>
      <c r="G293" s="269"/>
      <c r="H293" s="269"/>
      <c r="I293" s="269"/>
      <c r="J293" s="269"/>
      <c r="K293" s="269"/>
      <c r="L293" s="96">
        <v>1149.67</v>
      </c>
      <c r="M293" s="97"/>
      <c r="N293" s="98"/>
      <c r="AC293" s="41"/>
      <c r="AD293" s="49"/>
      <c r="AI293" s="49"/>
      <c r="AK293" s="49"/>
      <c r="AL293" s="49"/>
      <c r="AM293" s="3" t="s">
        <v>205</v>
      </c>
    </row>
    <row r="294" spans="1:40" s="4" customFormat="1" ht="15" x14ac:dyDescent="0.25">
      <c r="A294" s="95"/>
      <c r="B294" s="53"/>
      <c r="C294" s="269" t="s">
        <v>193</v>
      </c>
      <c r="D294" s="269"/>
      <c r="E294" s="269"/>
      <c r="F294" s="269"/>
      <c r="G294" s="269"/>
      <c r="H294" s="269"/>
      <c r="I294" s="269"/>
      <c r="J294" s="269"/>
      <c r="K294" s="269"/>
      <c r="L294" s="99"/>
      <c r="M294" s="97"/>
      <c r="N294" s="98"/>
      <c r="AC294" s="41"/>
      <c r="AD294" s="49"/>
      <c r="AI294" s="49"/>
      <c r="AK294" s="49"/>
      <c r="AL294" s="49"/>
      <c r="AM294" s="3" t="s">
        <v>193</v>
      </c>
    </row>
    <row r="295" spans="1:40" s="4" customFormat="1" ht="15" x14ac:dyDescent="0.25">
      <c r="A295" s="95"/>
      <c r="B295" s="53"/>
      <c r="C295" s="269" t="s">
        <v>199</v>
      </c>
      <c r="D295" s="269"/>
      <c r="E295" s="269"/>
      <c r="F295" s="269"/>
      <c r="G295" s="269"/>
      <c r="H295" s="269"/>
      <c r="I295" s="269"/>
      <c r="J295" s="269"/>
      <c r="K295" s="269"/>
      <c r="L295" s="100">
        <v>309.38</v>
      </c>
      <c r="M295" s="97"/>
      <c r="N295" s="98"/>
      <c r="AC295" s="41"/>
      <c r="AD295" s="49"/>
      <c r="AI295" s="49"/>
      <c r="AK295" s="49"/>
      <c r="AL295" s="49"/>
      <c r="AM295" s="3" t="s">
        <v>199</v>
      </c>
    </row>
    <row r="296" spans="1:40" s="4" customFormat="1" ht="15" x14ac:dyDescent="0.25">
      <c r="A296" s="95"/>
      <c r="B296" s="53"/>
      <c r="C296" s="269" t="s">
        <v>200</v>
      </c>
      <c r="D296" s="269"/>
      <c r="E296" s="269"/>
      <c r="F296" s="269"/>
      <c r="G296" s="269"/>
      <c r="H296" s="269"/>
      <c r="I296" s="269"/>
      <c r="J296" s="269"/>
      <c r="K296" s="269"/>
      <c r="L296" s="100">
        <v>317.3</v>
      </c>
      <c r="M296" s="97"/>
      <c r="N296" s="98"/>
      <c r="AC296" s="41"/>
      <c r="AD296" s="49"/>
      <c r="AI296" s="49"/>
      <c r="AK296" s="49"/>
      <c r="AL296" s="49"/>
      <c r="AM296" s="3" t="s">
        <v>200</v>
      </c>
    </row>
    <row r="297" spans="1:40" s="4" customFormat="1" ht="15" x14ac:dyDescent="0.25">
      <c r="A297" s="95"/>
      <c r="B297" s="53"/>
      <c r="C297" s="269" t="s">
        <v>201</v>
      </c>
      <c r="D297" s="269"/>
      <c r="E297" s="269"/>
      <c r="F297" s="269"/>
      <c r="G297" s="269"/>
      <c r="H297" s="269"/>
      <c r="I297" s="269"/>
      <c r="J297" s="269"/>
      <c r="K297" s="269"/>
      <c r="L297" s="100">
        <v>43.99</v>
      </c>
      <c r="M297" s="97"/>
      <c r="N297" s="98"/>
      <c r="AC297" s="41"/>
      <c r="AD297" s="49"/>
      <c r="AI297" s="49"/>
      <c r="AK297" s="49"/>
      <c r="AL297" s="49"/>
      <c r="AM297" s="3" t="s">
        <v>201</v>
      </c>
    </row>
    <row r="298" spans="1:40" s="4" customFormat="1" ht="15" x14ac:dyDescent="0.25">
      <c r="A298" s="95"/>
      <c r="B298" s="53"/>
      <c r="C298" s="269" t="s">
        <v>203</v>
      </c>
      <c r="D298" s="269"/>
      <c r="E298" s="269"/>
      <c r="F298" s="269"/>
      <c r="G298" s="269"/>
      <c r="H298" s="269"/>
      <c r="I298" s="269"/>
      <c r="J298" s="269"/>
      <c r="K298" s="269"/>
      <c r="L298" s="100">
        <v>342.77</v>
      </c>
      <c r="M298" s="97"/>
      <c r="N298" s="98"/>
      <c r="AC298" s="41"/>
      <c r="AD298" s="49"/>
      <c r="AI298" s="49"/>
      <c r="AK298" s="49"/>
      <c r="AL298" s="49"/>
      <c r="AM298" s="3" t="s">
        <v>203</v>
      </c>
    </row>
    <row r="299" spans="1:40" s="4" customFormat="1" ht="15" x14ac:dyDescent="0.25">
      <c r="A299" s="95"/>
      <c r="B299" s="53"/>
      <c r="C299" s="269" t="s">
        <v>204</v>
      </c>
      <c r="D299" s="269"/>
      <c r="E299" s="269"/>
      <c r="F299" s="269"/>
      <c r="G299" s="269"/>
      <c r="H299" s="269"/>
      <c r="I299" s="269"/>
      <c r="J299" s="269"/>
      <c r="K299" s="269"/>
      <c r="L299" s="100">
        <v>180.22</v>
      </c>
      <c r="M299" s="97"/>
      <c r="N299" s="98"/>
      <c r="AC299" s="41"/>
      <c r="AD299" s="49"/>
      <c r="AI299" s="49"/>
      <c r="AK299" s="49"/>
      <c r="AL299" s="49"/>
      <c r="AM299" s="3" t="s">
        <v>204</v>
      </c>
    </row>
    <row r="300" spans="1:40" s="4" customFormat="1" ht="15" x14ac:dyDescent="0.25">
      <c r="A300" s="95"/>
      <c r="B300" s="53"/>
      <c r="C300" s="269" t="s">
        <v>206</v>
      </c>
      <c r="D300" s="269"/>
      <c r="E300" s="269"/>
      <c r="F300" s="269"/>
      <c r="G300" s="269"/>
      <c r="H300" s="269"/>
      <c r="I300" s="269"/>
      <c r="J300" s="269"/>
      <c r="K300" s="269"/>
      <c r="L300" s="96">
        <v>17448.23</v>
      </c>
      <c r="M300" s="97"/>
      <c r="N300" s="98"/>
      <c r="AC300" s="41"/>
      <c r="AD300" s="49"/>
      <c r="AI300" s="49"/>
      <c r="AK300" s="49"/>
      <c r="AL300" s="49"/>
      <c r="AM300" s="3" t="s">
        <v>206</v>
      </c>
    </row>
    <row r="301" spans="1:40" s="4" customFormat="1" ht="15" x14ac:dyDescent="0.25">
      <c r="A301" s="95"/>
      <c r="B301" s="53"/>
      <c r="C301" s="269" t="s">
        <v>207</v>
      </c>
      <c r="D301" s="269"/>
      <c r="E301" s="269"/>
      <c r="F301" s="269"/>
      <c r="G301" s="269"/>
      <c r="H301" s="269"/>
      <c r="I301" s="269"/>
      <c r="J301" s="269"/>
      <c r="K301" s="269"/>
      <c r="L301" s="96">
        <v>15589.42</v>
      </c>
      <c r="M301" s="97"/>
      <c r="N301" s="98"/>
      <c r="AC301" s="41"/>
      <c r="AD301" s="49"/>
      <c r="AI301" s="49"/>
      <c r="AK301" s="49"/>
      <c r="AL301" s="49"/>
      <c r="AM301" s="3" t="s">
        <v>207</v>
      </c>
    </row>
    <row r="302" spans="1:40" s="4" customFormat="1" ht="15" x14ac:dyDescent="0.25">
      <c r="A302" s="95"/>
      <c r="B302" s="53"/>
      <c r="C302" s="269" t="s">
        <v>208</v>
      </c>
      <c r="D302" s="269"/>
      <c r="E302" s="269"/>
      <c r="F302" s="269"/>
      <c r="G302" s="269"/>
      <c r="H302" s="269"/>
      <c r="I302" s="269"/>
      <c r="J302" s="269"/>
      <c r="K302" s="269"/>
      <c r="L302" s="96">
        <v>8137.13</v>
      </c>
      <c r="M302" s="97"/>
      <c r="N302" s="98"/>
      <c r="AC302" s="41"/>
      <c r="AD302" s="49"/>
      <c r="AI302" s="49"/>
      <c r="AK302" s="49"/>
      <c r="AL302" s="49"/>
      <c r="AM302" s="3" t="s">
        <v>208</v>
      </c>
    </row>
    <row r="303" spans="1:40" s="4" customFormat="1" ht="15" x14ac:dyDescent="0.25">
      <c r="A303" s="95"/>
      <c r="B303" s="101"/>
      <c r="C303" s="279" t="s">
        <v>209</v>
      </c>
      <c r="D303" s="279"/>
      <c r="E303" s="279"/>
      <c r="F303" s="279"/>
      <c r="G303" s="279"/>
      <c r="H303" s="279"/>
      <c r="I303" s="279"/>
      <c r="J303" s="279"/>
      <c r="K303" s="279"/>
      <c r="L303" s="102">
        <v>43884.02</v>
      </c>
      <c r="M303" s="103"/>
      <c r="N303" s="104"/>
      <c r="AC303" s="41"/>
      <c r="AD303" s="49"/>
      <c r="AI303" s="49"/>
      <c r="AK303" s="49"/>
      <c r="AL303" s="49"/>
      <c r="AN303" s="49" t="s">
        <v>209</v>
      </c>
    </row>
    <row r="304" spans="1:40" s="4" customFormat="1" ht="15" x14ac:dyDescent="0.25">
      <c r="A304" s="265" t="s">
        <v>210</v>
      </c>
      <c r="B304" s="266"/>
      <c r="C304" s="266"/>
      <c r="D304" s="266"/>
      <c r="E304" s="266"/>
      <c r="F304" s="266"/>
      <c r="G304" s="266"/>
      <c r="H304" s="266"/>
      <c r="I304" s="266"/>
      <c r="J304" s="266"/>
      <c r="K304" s="266"/>
      <c r="L304" s="266"/>
      <c r="M304" s="266"/>
      <c r="N304" s="267"/>
      <c r="AC304" s="41" t="s">
        <v>210</v>
      </c>
      <c r="AD304" s="49"/>
      <c r="AI304" s="49"/>
      <c r="AK304" s="49"/>
      <c r="AL304" s="49"/>
      <c r="AN304" s="49"/>
    </row>
    <row r="305" spans="1:40" s="4" customFormat="1" ht="23.25" x14ac:dyDescent="0.25">
      <c r="A305" s="42" t="s">
        <v>211</v>
      </c>
      <c r="B305" s="43" t="s">
        <v>212</v>
      </c>
      <c r="C305" s="268" t="s">
        <v>213</v>
      </c>
      <c r="D305" s="268"/>
      <c r="E305" s="268"/>
      <c r="F305" s="44" t="s">
        <v>129</v>
      </c>
      <c r="G305" s="45"/>
      <c r="H305" s="45"/>
      <c r="I305" s="78">
        <v>0.1018</v>
      </c>
      <c r="J305" s="47"/>
      <c r="K305" s="45"/>
      <c r="L305" s="47"/>
      <c r="M305" s="45"/>
      <c r="N305" s="48"/>
      <c r="AC305" s="41"/>
      <c r="AD305" s="49" t="s">
        <v>213</v>
      </c>
      <c r="AI305" s="49"/>
      <c r="AK305" s="49"/>
      <c r="AL305" s="49"/>
      <c r="AN305" s="49"/>
    </row>
    <row r="306" spans="1:40" s="4" customFormat="1" ht="15" x14ac:dyDescent="0.25">
      <c r="A306" s="50"/>
      <c r="B306" s="51"/>
      <c r="C306" s="269" t="s">
        <v>214</v>
      </c>
      <c r="D306" s="269"/>
      <c r="E306" s="269"/>
      <c r="F306" s="269"/>
      <c r="G306" s="269"/>
      <c r="H306" s="269"/>
      <c r="I306" s="269"/>
      <c r="J306" s="269"/>
      <c r="K306" s="269"/>
      <c r="L306" s="269"/>
      <c r="M306" s="269"/>
      <c r="N306" s="270"/>
      <c r="AC306" s="41"/>
      <c r="AD306" s="49"/>
      <c r="AE306" s="3" t="s">
        <v>214</v>
      </c>
      <c r="AI306" s="49"/>
      <c r="AK306" s="49"/>
      <c r="AL306" s="49"/>
      <c r="AN306" s="49"/>
    </row>
    <row r="307" spans="1:40" s="4" customFormat="1" ht="15" x14ac:dyDescent="0.25">
      <c r="A307" s="52"/>
      <c r="B307" s="53" t="s">
        <v>51</v>
      </c>
      <c r="C307" s="269" t="s">
        <v>56</v>
      </c>
      <c r="D307" s="269"/>
      <c r="E307" s="269"/>
      <c r="F307" s="54"/>
      <c r="G307" s="55"/>
      <c r="H307" s="55"/>
      <c r="I307" s="55"/>
      <c r="J307" s="76">
        <v>1494.14</v>
      </c>
      <c r="K307" s="55"/>
      <c r="L307" s="56">
        <v>152.1</v>
      </c>
      <c r="M307" s="57">
        <v>39.18</v>
      </c>
      <c r="N307" s="58">
        <v>5959</v>
      </c>
      <c r="AC307" s="41"/>
      <c r="AD307" s="49"/>
      <c r="AF307" s="3" t="s">
        <v>56</v>
      </c>
      <c r="AI307" s="49"/>
      <c r="AK307" s="49"/>
      <c r="AL307" s="49"/>
      <c r="AN307" s="49"/>
    </row>
    <row r="308" spans="1:40" s="4" customFormat="1" ht="15" x14ac:dyDescent="0.25">
      <c r="A308" s="52"/>
      <c r="B308" s="53" t="s">
        <v>57</v>
      </c>
      <c r="C308" s="269" t="s">
        <v>58</v>
      </c>
      <c r="D308" s="269"/>
      <c r="E308" s="269"/>
      <c r="F308" s="54"/>
      <c r="G308" s="55"/>
      <c r="H308" s="55"/>
      <c r="I308" s="55"/>
      <c r="J308" s="76">
        <v>4292.7299999999996</v>
      </c>
      <c r="K308" s="55"/>
      <c r="L308" s="56">
        <v>437</v>
      </c>
      <c r="M308" s="55"/>
      <c r="N308" s="59"/>
      <c r="AC308" s="41"/>
      <c r="AD308" s="49"/>
      <c r="AF308" s="3" t="s">
        <v>58</v>
      </c>
      <c r="AI308" s="49"/>
      <c r="AK308" s="49"/>
      <c r="AL308" s="49"/>
      <c r="AN308" s="49"/>
    </row>
    <row r="309" spans="1:40" s="4" customFormat="1" ht="15" x14ac:dyDescent="0.25">
      <c r="A309" s="52"/>
      <c r="B309" s="53" t="s">
        <v>59</v>
      </c>
      <c r="C309" s="269" t="s">
        <v>60</v>
      </c>
      <c r="D309" s="269"/>
      <c r="E309" s="269"/>
      <c r="F309" s="54"/>
      <c r="G309" s="55"/>
      <c r="H309" s="55"/>
      <c r="I309" s="55"/>
      <c r="J309" s="56">
        <v>464.37</v>
      </c>
      <c r="K309" s="55"/>
      <c r="L309" s="56">
        <v>47.27</v>
      </c>
      <c r="M309" s="57">
        <v>39.18</v>
      </c>
      <c r="N309" s="58">
        <v>1852</v>
      </c>
      <c r="AC309" s="41"/>
      <c r="AD309" s="49"/>
      <c r="AF309" s="3" t="s">
        <v>60</v>
      </c>
      <c r="AI309" s="49"/>
      <c r="AK309" s="49"/>
      <c r="AL309" s="49"/>
      <c r="AN309" s="49"/>
    </row>
    <row r="310" spans="1:40" s="4" customFormat="1" ht="15" x14ac:dyDescent="0.25">
      <c r="A310" s="60"/>
      <c r="B310" s="53"/>
      <c r="C310" s="269" t="s">
        <v>61</v>
      </c>
      <c r="D310" s="269"/>
      <c r="E310" s="269"/>
      <c r="F310" s="54" t="s">
        <v>62</v>
      </c>
      <c r="G310" s="61">
        <v>179.8</v>
      </c>
      <c r="H310" s="55"/>
      <c r="I310" s="64">
        <v>18.303640000000001</v>
      </c>
      <c r="J310" s="63"/>
      <c r="K310" s="55"/>
      <c r="L310" s="63"/>
      <c r="M310" s="55"/>
      <c r="N310" s="59"/>
      <c r="AC310" s="41"/>
      <c r="AD310" s="49"/>
      <c r="AG310" s="3" t="s">
        <v>61</v>
      </c>
      <c r="AI310" s="49"/>
      <c r="AK310" s="49"/>
      <c r="AL310" s="49"/>
      <c r="AN310" s="49"/>
    </row>
    <row r="311" spans="1:40" s="4" customFormat="1" ht="15" x14ac:dyDescent="0.25">
      <c r="A311" s="60"/>
      <c r="B311" s="53"/>
      <c r="C311" s="269" t="s">
        <v>63</v>
      </c>
      <c r="D311" s="269"/>
      <c r="E311" s="269"/>
      <c r="F311" s="54" t="s">
        <v>62</v>
      </c>
      <c r="G311" s="57">
        <v>45.63</v>
      </c>
      <c r="H311" s="55"/>
      <c r="I311" s="79">
        <v>4.6451339999999997</v>
      </c>
      <c r="J311" s="63"/>
      <c r="K311" s="55"/>
      <c r="L311" s="63"/>
      <c r="M311" s="55"/>
      <c r="N311" s="59"/>
      <c r="AC311" s="41"/>
      <c r="AD311" s="49"/>
      <c r="AG311" s="3" t="s">
        <v>63</v>
      </c>
      <c r="AI311" s="49"/>
      <c r="AK311" s="49"/>
      <c r="AL311" s="49"/>
      <c r="AN311" s="49"/>
    </row>
    <row r="312" spans="1:40" s="4" customFormat="1" ht="15" x14ac:dyDescent="0.25">
      <c r="A312" s="50"/>
      <c r="B312" s="53"/>
      <c r="C312" s="273" t="s">
        <v>64</v>
      </c>
      <c r="D312" s="273"/>
      <c r="E312" s="273"/>
      <c r="F312" s="65"/>
      <c r="G312" s="66"/>
      <c r="H312" s="66"/>
      <c r="I312" s="66"/>
      <c r="J312" s="77">
        <v>5786.87</v>
      </c>
      <c r="K312" s="66"/>
      <c r="L312" s="67">
        <v>589.1</v>
      </c>
      <c r="M312" s="66"/>
      <c r="N312" s="68"/>
      <c r="AC312" s="41"/>
      <c r="AD312" s="49"/>
      <c r="AH312" s="3" t="s">
        <v>64</v>
      </c>
      <c r="AI312" s="49"/>
      <c r="AK312" s="49"/>
      <c r="AL312" s="49"/>
      <c r="AN312" s="49"/>
    </row>
    <row r="313" spans="1:40" s="4" customFormat="1" ht="15" x14ac:dyDescent="0.25">
      <c r="A313" s="60"/>
      <c r="B313" s="53"/>
      <c r="C313" s="269" t="s">
        <v>65</v>
      </c>
      <c r="D313" s="269"/>
      <c r="E313" s="269"/>
      <c r="F313" s="54"/>
      <c r="G313" s="55"/>
      <c r="H313" s="55"/>
      <c r="I313" s="55"/>
      <c r="J313" s="63"/>
      <c r="K313" s="55"/>
      <c r="L313" s="56">
        <v>199.37</v>
      </c>
      <c r="M313" s="55"/>
      <c r="N313" s="58">
        <v>7811</v>
      </c>
      <c r="AC313" s="41"/>
      <c r="AD313" s="49"/>
      <c r="AG313" s="3" t="s">
        <v>65</v>
      </c>
      <c r="AI313" s="49"/>
      <c r="AK313" s="49"/>
      <c r="AL313" s="49"/>
      <c r="AN313" s="49"/>
    </row>
    <row r="314" spans="1:40" s="4" customFormat="1" ht="45" x14ac:dyDescent="0.25">
      <c r="A314" s="60"/>
      <c r="B314" s="53" t="s">
        <v>215</v>
      </c>
      <c r="C314" s="269" t="s">
        <v>216</v>
      </c>
      <c r="D314" s="269"/>
      <c r="E314" s="269"/>
      <c r="F314" s="54" t="s">
        <v>68</v>
      </c>
      <c r="G314" s="69">
        <v>147</v>
      </c>
      <c r="H314" s="55"/>
      <c r="I314" s="69">
        <v>147</v>
      </c>
      <c r="J314" s="63"/>
      <c r="K314" s="55"/>
      <c r="L314" s="56">
        <v>293.07</v>
      </c>
      <c r="M314" s="55"/>
      <c r="N314" s="58">
        <v>11482</v>
      </c>
      <c r="AC314" s="41"/>
      <c r="AD314" s="49"/>
      <c r="AG314" s="3" t="s">
        <v>216</v>
      </c>
      <c r="AI314" s="49"/>
      <c r="AK314" s="49"/>
      <c r="AL314" s="49"/>
      <c r="AN314" s="49"/>
    </row>
    <row r="315" spans="1:40" s="4" customFormat="1" ht="22.5" x14ac:dyDescent="0.25">
      <c r="A315" s="60"/>
      <c r="B315" s="53" t="s">
        <v>217</v>
      </c>
      <c r="C315" s="269" t="s">
        <v>218</v>
      </c>
      <c r="D315" s="269"/>
      <c r="E315" s="269"/>
      <c r="F315" s="54" t="s">
        <v>68</v>
      </c>
      <c r="G315" s="69">
        <v>95</v>
      </c>
      <c r="H315" s="55"/>
      <c r="I315" s="69">
        <v>95</v>
      </c>
      <c r="J315" s="63"/>
      <c r="K315" s="55"/>
      <c r="L315" s="56">
        <v>189.4</v>
      </c>
      <c r="M315" s="55"/>
      <c r="N315" s="58">
        <v>7420</v>
      </c>
      <c r="AC315" s="41"/>
      <c r="AD315" s="49"/>
      <c r="AG315" s="3" t="s">
        <v>218</v>
      </c>
      <c r="AI315" s="49"/>
      <c r="AK315" s="49"/>
      <c r="AL315" s="49"/>
      <c r="AN315" s="49"/>
    </row>
    <row r="316" spans="1:40" s="4" customFormat="1" ht="15" x14ac:dyDescent="0.25">
      <c r="A316" s="70"/>
      <c r="B316" s="71"/>
      <c r="C316" s="268" t="s">
        <v>71</v>
      </c>
      <c r="D316" s="268"/>
      <c r="E316" s="268"/>
      <c r="F316" s="44"/>
      <c r="G316" s="45"/>
      <c r="H316" s="45"/>
      <c r="I316" s="45"/>
      <c r="J316" s="47"/>
      <c r="K316" s="45"/>
      <c r="L316" s="72">
        <v>1071.57</v>
      </c>
      <c r="M316" s="66"/>
      <c r="N316" s="48"/>
      <c r="AC316" s="41"/>
      <c r="AD316" s="49"/>
      <c r="AI316" s="49" t="s">
        <v>71</v>
      </c>
      <c r="AK316" s="49"/>
      <c r="AL316" s="49"/>
      <c r="AN316" s="49"/>
    </row>
    <row r="317" spans="1:40" s="4" customFormat="1" ht="34.5" x14ac:dyDescent="0.25">
      <c r="A317" s="42" t="s">
        <v>219</v>
      </c>
      <c r="B317" s="43" t="s">
        <v>220</v>
      </c>
      <c r="C317" s="268" t="s">
        <v>221</v>
      </c>
      <c r="D317" s="268"/>
      <c r="E317" s="268"/>
      <c r="F317" s="44" t="s">
        <v>54</v>
      </c>
      <c r="G317" s="45"/>
      <c r="H317" s="45"/>
      <c r="I317" s="73">
        <v>1.78</v>
      </c>
      <c r="J317" s="47"/>
      <c r="K317" s="45"/>
      <c r="L317" s="47"/>
      <c r="M317" s="45"/>
      <c r="N317" s="48"/>
      <c r="AC317" s="41"/>
      <c r="AD317" s="49" t="s">
        <v>221</v>
      </c>
      <c r="AI317" s="49"/>
      <c r="AK317" s="49"/>
      <c r="AL317" s="49"/>
      <c r="AN317" s="49"/>
    </row>
    <row r="318" spans="1:40" s="4" customFormat="1" ht="15" x14ac:dyDescent="0.25">
      <c r="A318" s="50"/>
      <c r="B318" s="51"/>
      <c r="C318" s="269" t="s">
        <v>222</v>
      </c>
      <c r="D318" s="269"/>
      <c r="E318" s="269"/>
      <c r="F318" s="269"/>
      <c r="G318" s="269"/>
      <c r="H318" s="269"/>
      <c r="I318" s="269"/>
      <c r="J318" s="269"/>
      <c r="K318" s="269"/>
      <c r="L318" s="269"/>
      <c r="M318" s="269"/>
      <c r="N318" s="270"/>
      <c r="AC318" s="41"/>
      <c r="AD318" s="49"/>
      <c r="AE318" s="3" t="s">
        <v>222</v>
      </c>
      <c r="AI318" s="49"/>
      <c r="AK318" s="49"/>
      <c r="AL318" s="49"/>
      <c r="AN318" s="49"/>
    </row>
    <row r="319" spans="1:40" s="4" customFormat="1" ht="22.5" x14ac:dyDescent="0.25">
      <c r="A319" s="81"/>
      <c r="B319" s="53" t="s">
        <v>103</v>
      </c>
      <c r="C319" s="274" t="s">
        <v>223</v>
      </c>
      <c r="D319" s="274"/>
      <c r="E319" s="274"/>
      <c r="F319" s="274"/>
      <c r="G319" s="274"/>
      <c r="H319" s="274"/>
      <c r="I319" s="274"/>
      <c r="J319" s="274"/>
      <c r="K319" s="274"/>
      <c r="L319" s="274"/>
      <c r="M319" s="274"/>
      <c r="N319" s="275"/>
      <c r="AC319" s="41"/>
      <c r="AD319" s="49"/>
      <c r="AI319" s="49"/>
      <c r="AJ319" s="3" t="s">
        <v>223</v>
      </c>
      <c r="AK319" s="49"/>
      <c r="AL319" s="49"/>
      <c r="AN319" s="49"/>
    </row>
    <row r="320" spans="1:40" s="4" customFormat="1" ht="15" x14ac:dyDescent="0.25">
      <c r="A320" s="52"/>
      <c r="B320" s="53" t="s">
        <v>51</v>
      </c>
      <c r="C320" s="269" t="s">
        <v>56</v>
      </c>
      <c r="D320" s="269"/>
      <c r="E320" s="269"/>
      <c r="F320" s="54"/>
      <c r="G320" s="55"/>
      <c r="H320" s="55"/>
      <c r="I320" s="55"/>
      <c r="J320" s="56">
        <v>426.33</v>
      </c>
      <c r="K320" s="61">
        <v>0.8</v>
      </c>
      <c r="L320" s="56">
        <v>607.09</v>
      </c>
      <c r="M320" s="57">
        <v>39.18</v>
      </c>
      <c r="N320" s="58">
        <v>23786</v>
      </c>
      <c r="AC320" s="41"/>
      <c r="AD320" s="49"/>
      <c r="AF320" s="3" t="s">
        <v>56</v>
      </c>
      <c r="AI320" s="49"/>
      <c r="AK320" s="49"/>
      <c r="AL320" s="49"/>
      <c r="AN320" s="49"/>
    </row>
    <row r="321" spans="1:40" s="4" customFormat="1" ht="15" x14ac:dyDescent="0.25">
      <c r="A321" s="52"/>
      <c r="B321" s="53" t="s">
        <v>57</v>
      </c>
      <c r="C321" s="269" t="s">
        <v>58</v>
      </c>
      <c r="D321" s="269"/>
      <c r="E321" s="269"/>
      <c r="F321" s="54"/>
      <c r="G321" s="55"/>
      <c r="H321" s="55"/>
      <c r="I321" s="55"/>
      <c r="J321" s="56">
        <v>15.4</v>
      </c>
      <c r="K321" s="61">
        <v>0.8</v>
      </c>
      <c r="L321" s="56">
        <v>21.93</v>
      </c>
      <c r="M321" s="55"/>
      <c r="N321" s="59"/>
      <c r="AC321" s="41"/>
      <c r="AD321" s="49"/>
      <c r="AF321" s="3" t="s">
        <v>58</v>
      </c>
      <c r="AI321" s="49"/>
      <c r="AK321" s="49"/>
      <c r="AL321" s="49"/>
      <c r="AN321" s="49"/>
    </row>
    <row r="322" spans="1:40" s="4" customFormat="1" ht="15" x14ac:dyDescent="0.25">
      <c r="A322" s="52"/>
      <c r="B322" s="53" t="s">
        <v>59</v>
      </c>
      <c r="C322" s="269" t="s">
        <v>60</v>
      </c>
      <c r="D322" s="269"/>
      <c r="E322" s="269"/>
      <c r="F322" s="54"/>
      <c r="G322" s="55"/>
      <c r="H322" s="55"/>
      <c r="I322" s="55"/>
      <c r="J322" s="56">
        <v>1.62</v>
      </c>
      <c r="K322" s="61">
        <v>0.8</v>
      </c>
      <c r="L322" s="56">
        <v>2.31</v>
      </c>
      <c r="M322" s="57">
        <v>39.18</v>
      </c>
      <c r="N322" s="80">
        <v>91</v>
      </c>
      <c r="AC322" s="41"/>
      <c r="AD322" s="49"/>
      <c r="AF322" s="3" t="s">
        <v>60</v>
      </c>
      <c r="AI322" s="49"/>
      <c r="AK322" s="49"/>
      <c r="AL322" s="49"/>
      <c r="AN322" s="49"/>
    </row>
    <row r="323" spans="1:40" s="4" customFormat="1" ht="15" x14ac:dyDescent="0.25">
      <c r="A323" s="52"/>
      <c r="B323" s="53" t="s">
        <v>83</v>
      </c>
      <c r="C323" s="269" t="s">
        <v>105</v>
      </c>
      <c r="D323" s="269"/>
      <c r="E323" s="269"/>
      <c r="F323" s="54"/>
      <c r="G323" s="55"/>
      <c r="H323" s="55"/>
      <c r="I323" s="55"/>
      <c r="J323" s="56">
        <v>35.630000000000003</v>
      </c>
      <c r="K323" s="69">
        <v>0</v>
      </c>
      <c r="L323" s="56">
        <v>0</v>
      </c>
      <c r="M323" s="55"/>
      <c r="N323" s="59"/>
      <c r="AC323" s="41"/>
      <c r="AD323" s="49"/>
      <c r="AF323" s="3" t="s">
        <v>105</v>
      </c>
      <c r="AI323" s="49"/>
      <c r="AK323" s="49"/>
      <c r="AL323" s="49"/>
      <c r="AN323" s="49"/>
    </row>
    <row r="324" spans="1:40" s="4" customFormat="1" ht="15" x14ac:dyDescent="0.25">
      <c r="A324" s="60"/>
      <c r="B324" s="53"/>
      <c r="C324" s="269" t="s">
        <v>61</v>
      </c>
      <c r="D324" s="269"/>
      <c r="E324" s="269"/>
      <c r="F324" s="54" t="s">
        <v>62</v>
      </c>
      <c r="G324" s="57">
        <v>49.98</v>
      </c>
      <c r="H324" s="61">
        <v>0.8</v>
      </c>
      <c r="I324" s="64">
        <v>71.171520000000001</v>
      </c>
      <c r="J324" s="63"/>
      <c r="K324" s="55"/>
      <c r="L324" s="63"/>
      <c r="M324" s="55"/>
      <c r="N324" s="59"/>
      <c r="AC324" s="41"/>
      <c r="AD324" s="49"/>
      <c r="AG324" s="3" t="s">
        <v>61</v>
      </c>
      <c r="AI324" s="49"/>
      <c r="AK324" s="49"/>
      <c r="AL324" s="49"/>
      <c r="AN324" s="49"/>
    </row>
    <row r="325" spans="1:40" s="4" customFormat="1" ht="15" x14ac:dyDescent="0.25">
      <c r="A325" s="60"/>
      <c r="B325" s="53"/>
      <c r="C325" s="269" t="s">
        <v>63</v>
      </c>
      <c r="D325" s="269"/>
      <c r="E325" s="269"/>
      <c r="F325" s="54" t="s">
        <v>62</v>
      </c>
      <c r="G325" s="57">
        <v>0.14000000000000001</v>
      </c>
      <c r="H325" s="61">
        <v>0.8</v>
      </c>
      <c r="I325" s="64">
        <v>0.19936000000000001</v>
      </c>
      <c r="J325" s="63"/>
      <c r="K325" s="55"/>
      <c r="L325" s="63"/>
      <c r="M325" s="55"/>
      <c r="N325" s="59"/>
      <c r="AC325" s="41"/>
      <c r="AD325" s="49"/>
      <c r="AG325" s="3" t="s">
        <v>63</v>
      </c>
      <c r="AI325" s="49"/>
      <c r="AK325" s="49"/>
      <c r="AL325" s="49"/>
      <c r="AN325" s="49"/>
    </row>
    <row r="326" spans="1:40" s="4" customFormat="1" ht="15" x14ac:dyDescent="0.25">
      <c r="A326" s="50"/>
      <c r="B326" s="53"/>
      <c r="C326" s="273" t="s">
        <v>64</v>
      </c>
      <c r="D326" s="273"/>
      <c r="E326" s="273"/>
      <c r="F326" s="65"/>
      <c r="G326" s="66"/>
      <c r="H326" s="66"/>
      <c r="I326" s="66"/>
      <c r="J326" s="67">
        <v>477.36</v>
      </c>
      <c r="K326" s="66"/>
      <c r="L326" s="67">
        <v>629.02</v>
      </c>
      <c r="M326" s="66"/>
      <c r="N326" s="68"/>
      <c r="AC326" s="41"/>
      <c r="AD326" s="49"/>
      <c r="AH326" s="3" t="s">
        <v>64</v>
      </c>
      <c r="AI326" s="49"/>
      <c r="AK326" s="49"/>
      <c r="AL326" s="49"/>
      <c r="AN326" s="49"/>
    </row>
    <row r="327" spans="1:40" s="4" customFormat="1" ht="15" x14ac:dyDescent="0.25">
      <c r="A327" s="60"/>
      <c r="B327" s="53"/>
      <c r="C327" s="269" t="s">
        <v>65</v>
      </c>
      <c r="D327" s="269"/>
      <c r="E327" s="269"/>
      <c r="F327" s="54"/>
      <c r="G327" s="55"/>
      <c r="H327" s="55"/>
      <c r="I327" s="55"/>
      <c r="J327" s="63"/>
      <c r="K327" s="55"/>
      <c r="L327" s="56">
        <v>609.4</v>
      </c>
      <c r="M327" s="55"/>
      <c r="N327" s="58">
        <v>23877</v>
      </c>
      <c r="AC327" s="41"/>
      <c r="AD327" s="49"/>
      <c r="AG327" s="3" t="s">
        <v>65</v>
      </c>
      <c r="AI327" s="49"/>
      <c r="AK327" s="49"/>
      <c r="AL327" s="49"/>
      <c r="AN327" s="49"/>
    </row>
    <row r="328" spans="1:40" s="4" customFormat="1" ht="22.5" x14ac:dyDescent="0.25">
      <c r="A328" s="60"/>
      <c r="B328" s="53" t="s">
        <v>224</v>
      </c>
      <c r="C328" s="269" t="s">
        <v>225</v>
      </c>
      <c r="D328" s="269"/>
      <c r="E328" s="269"/>
      <c r="F328" s="54" t="s">
        <v>68</v>
      </c>
      <c r="G328" s="69">
        <v>103</v>
      </c>
      <c r="H328" s="55"/>
      <c r="I328" s="69">
        <v>103</v>
      </c>
      <c r="J328" s="63"/>
      <c r="K328" s="55"/>
      <c r="L328" s="56">
        <v>627.67999999999995</v>
      </c>
      <c r="M328" s="55"/>
      <c r="N328" s="58">
        <v>24593</v>
      </c>
      <c r="AC328" s="41"/>
      <c r="AD328" s="49"/>
      <c r="AG328" s="3" t="s">
        <v>225</v>
      </c>
      <c r="AI328" s="49"/>
      <c r="AK328" s="49"/>
      <c r="AL328" s="49"/>
      <c r="AN328" s="49"/>
    </row>
    <row r="329" spans="1:40" s="4" customFormat="1" ht="22.5" x14ac:dyDescent="0.25">
      <c r="A329" s="60"/>
      <c r="B329" s="53" t="s">
        <v>226</v>
      </c>
      <c r="C329" s="269" t="s">
        <v>227</v>
      </c>
      <c r="D329" s="269"/>
      <c r="E329" s="269"/>
      <c r="F329" s="54" t="s">
        <v>68</v>
      </c>
      <c r="G329" s="69">
        <v>72</v>
      </c>
      <c r="H329" s="55"/>
      <c r="I329" s="69">
        <v>72</v>
      </c>
      <c r="J329" s="63"/>
      <c r="K329" s="55"/>
      <c r="L329" s="56">
        <v>438.77</v>
      </c>
      <c r="M329" s="55"/>
      <c r="N329" s="58">
        <v>17191</v>
      </c>
      <c r="AC329" s="41"/>
      <c r="AD329" s="49"/>
      <c r="AG329" s="3" t="s">
        <v>227</v>
      </c>
      <c r="AI329" s="49"/>
      <c r="AK329" s="49"/>
      <c r="AL329" s="49"/>
      <c r="AN329" s="49"/>
    </row>
    <row r="330" spans="1:40" s="4" customFormat="1" ht="15" x14ac:dyDescent="0.25">
      <c r="A330" s="70"/>
      <c r="B330" s="71"/>
      <c r="C330" s="268" t="s">
        <v>71</v>
      </c>
      <c r="D330" s="268"/>
      <c r="E330" s="268"/>
      <c r="F330" s="44"/>
      <c r="G330" s="45"/>
      <c r="H330" s="45"/>
      <c r="I330" s="45"/>
      <c r="J330" s="47"/>
      <c r="K330" s="45"/>
      <c r="L330" s="72">
        <v>1695.47</v>
      </c>
      <c r="M330" s="66"/>
      <c r="N330" s="48"/>
      <c r="AC330" s="41"/>
      <c r="AD330" s="49"/>
      <c r="AI330" s="49" t="s">
        <v>71</v>
      </c>
      <c r="AK330" s="49"/>
      <c r="AL330" s="49"/>
      <c r="AN330" s="49"/>
    </row>
    <row r="331" spans="1:40" s="4" customFormat="1" ht="23.25" x14ac:dyDescent="0.25">
      <c r="A331" s="42" t="s">
        <v>228</v>
      </c>
      <c r="B331" s="43" t="s">
        <v>229</v>
      </c>
      <c r="C331" s="268" t="s">
        <v>230</v>
      </c>
      <c r="D331" s="268"/>
      <c r="E331" s="268"/>
      <c r="F331" s="44" t="s">
        <v>160</v>
      </c>
      <c r="G331" s="45"/>
      <c r="H331" s="45"/>
      <c r="I331" s="46">
        <v>0.221</v>
      </c>
      <c r="J331" s="47"/>
      <c r="K331" s="45"/>
      <c r="L331" s="47"/>
      <c r="M331" s="45"/>
      <c r="N331" s="48"/>
      <c r="AC331" s="41"/>
      <c r="AD331" s="49" t="s">
        <v>230</v>
      </c>
      <c r="AI331" s="49"/>
      <c r="AK331" s="49"/>
      <c r="AL331" s="49"/>
      <c r="AN331" s="49"/>
    </row>
    <row r="332" spans="1:40" s="4" customFormat="1" ht="15" x14ac:dyDescent="0.25">
      <c r="A332" s="50"/>
      <c r="B332" s="51"/>
      <c r="C332" s="269" t="s">
        <v>231</v>
      </c>
      <c r="D332" s="269"/>
      <c r="E332" s="269"/>
      <c r="F332" s="269"/>
      <c r="G332" s="269"/>
      <c r="H332" s="269"/>
      <c r="I332" s="269"/>
      <c r="J332" s="269"/>
      <c r="K332" s="269"/>
      <c r="L332" s="269"/>
      <c r="M332" s="269"/>
      <c r="N332" s="270"/>
      <c r="AC332" s="41"/>
      <c r="AD332" s="49"/>
      <c r="AE332" s="3" t="s">
        <v>231</v>
      </c>
      <c r="AI332" s="49"/>
      <c r="AK332" s="49"/>
      <c r="AL332" s="49"/>
      <c r="AN332" s="49"/>
    </row>
    <row r="333" spans="1:40" s="4" customFormat="1" ht="15" x14ac:dyDescent="0.25">
      <c r="A333" s="52"/>
      <c r="B333" s="53" t="s">
        <v>51</v>
      </c>
      <c r="C333" s="269" t="s">
        <v>56</v>
      </c>
      <c r="D333" s="269"/>
      <c r="E333" s="269"/>
      <c r="F333" s="54"/>
      <c r="G333" s="55"/>
      <c r="H333" s="55"/>
      <c r="I333" s="55"/>
      <c r="J333" s="56">
        <v>615.13</v>
      </c>
      <c r="K333" s="55"/>
      <c r="L333" s="56">
        <v>135.94</v>
      </c>
      <c r="M333" s="57">
        <v>39.18</v>
      </c>
      <c r="N333" s="58">
        <v>5326</v>
      </c>
      <c r="AC333" s="41"/>
      <c r="AD333" s="49"/>
      <c r="AF333" s="3" t="s">
        <v>56</v>
      </c>
      <c r="AI333" s="49"/>
      <c r="AK333" s="49"/>
      <c r="AL333" s="49"/>
      <c r="AN333" s="49"/>
    </row>
    <row r="334" spans="1:40" s="4" customFormat="1" ht="15" x14ac:dyDescent="0.25">
      <c r="A334" s="60"/>
      <c r="B334" s="53"/>
      <c r="C334" s="269" t="s">
        <v>61</v>
      </c>
      <c r="D334" s="269"/>
      <c r="E334" s="269"/>
      <c r="F334" s="54" t="s">
        <v>62</v>
      </c>
      <c r="G334" s="61">
        <v>76.7</v>
      </c>
      <c r="H334" s="55"/>
      <c r="I334" s="62">
        <v>16.950700000000001</v>
      </c>
      <c r="J334" s="63"/>
      <c r="K334" s="55"/>
      <c r="L334" s="63"/>
      <c r="M334" s="55"/>
      <c r="N334" s="59"/>
      <c r="AC334" s="41"/>
      <c r="AD334" s="49"/>
      <c r="AG334" s="3" t="s">
        <v>61</v>
      </c>
      <c r="AI334" s="49"/>
      <c r="AK334" s="49"/>
      <c r="AL334" s="49"/>
      <c r="AN334" s="49"/>
    </row>
    <row r="335" spans="1:40" s="4" customFormat="1" ht="15" x14ac:dyDescent="0.25">
      <c r="A335" s="50"/>
      <c r="B335" s="53"/>
      <c r="C335" s="273" t="s">
        <v>64</v>
      </c>
      <c r="D335" s="273"/>
      <c r="E335" s="273"/>
      <c r="F335" s="65"/>
      <c r="G335" s="66"/>
      <c r="H335" s="66"/>
      <c r="I335" s="66"/>
      <c r="J335" s="67">
        <v>615.13</v>
      </c>
      <c r="K335" s="66"/>
      <c r="L335" s="67">
        <v>135.94</v>
      </c>
      <c r="M335" s="66"/>
      <c r="N335" s="68"/>
      <c r="AC335" s="41"/>
      <c r="AD335" s="49"/>
      <c r="AH335" s="3" t="s">
        <v>64</v>
      </c>
      <c r="AI335" s="49"/>
      <c r="AK335" s="49"/>
      <c r="AL335" s="49"/>
      <c r="AN335" s="49"/>
    </row>
    <row r="336" spans="1:40" s="4" customFormat="1" ht="15" x14ac:dyDescent="0.25">
      <c r="A336" s="60"/>
      <c r="B336" s="53"/>
      <c r="C336" s="269" t="s">
        <v>65</v>
      </c>
      <c r="D336" s="269"/>
      <c r="E336" s="269"/>
      <c r="F336" s="54"/>
      <c r="G336" s="55"/>
      <c r="H336" s="55"/>
      <c r="I336" s="55"/>
      <c r="J336" s="63"/>
      <c r="K336" s="55"/>
      <c r="L336" s="56">
        <v>135.94</v>
      </c>
      <c r="M336" s="55"/>
      <c r="N336" s="58">
        <v>5326</v>
      </c>
      <c r="AC336" s="41"/>
      <c r="AD336" s="49"/>
      <c r="AG336" s="3" t="s">
        <v>65</v>
      </c>
      <c r="AI336" s="49"/>
      <c r="AK336" s="49"/>
      <c r="AL336" s="49"/>
      <c r="AN336" s="49"/>
    </row>
    <row r="337" spans="1:40" s="4" customFormat="1" ht="45" x14ac:dyDescent="0.25">
      <c r="A337" s="60"/>
      <c r="B337" s="53" t="s">
        <v>215</v>
      </c>
      <c r="C337" s="269" t="s">
        <v>216</v>
      </c>
      <c r="D337" s="269"/>
      <c r="E337" s="269"/>
      <c r="F337" s="54" t="s">
        <v>68</v>
      </c>
      <c r="G337" s="69">
        <v>147</v>
      </c>
      <c r="H337" s="55"/>
      <c r="I337" s="69">
        <v>147</v>
      </c>
      <c r="J337" s="63"/>
      <c r="K337" s="55"/>
      <c r="L337" s="56">
        <v>199.83</v>
      </c>
      <c r="M337" s="55"/>
      <c r="N337" s="58">
        <v>7829</v>
      </c>
      <c r="AC337" s="41"/>
      <c r="AD337" s="49"/>
      <c r="AG337" s="3" t="s">
        <v>216</v>
      </c>
      <c r="AI337" s="49"/>
      <c r="AK337" s="49"/>
      <c r="AL337" s="49"/>
      <c r="AN337" s="49"/>
    </row>
    <row r="338" spans="1:40" s="4" customFormat="1" ht="22.5" x14ac:dyDescent="0.25">
      <c r="A338" s="60"/>
      <c r="B338" s="53" t="s">
        <v>217</v>
      </c>
      <c r="C338" s="269" t="s">
        <v>218</v>
      </c>
      <c r="D338" s="269"/>
      <c r="E338" s="269"/>
      <c r="F338" s="54" t="s">
        <v>68</v>
      </c>
      <c r="G338" s="69">
        <v>95</v>
      </c>
      <c r="H338" s="55"/>
      <c r="I338" s="69">
        <v>95</v>
      </c>
      <c r="J338" s="63"/>
      <c r="K338" s="55"/>
      <c r="L338" s="56">
        <v>129.13999999999999</v>
      </c>
      <c r="M338" s="55"/>
      <c r="N338" s="58">
        <v>5060</v>
      </c>
      <c r="AC338" s="41"/>
      <c r="AD338" s="49"/>
      <c r="AG338" s="3" t="s">
        <v>218</v>
      </c>
      <c r="AI338" s="49"/>
      <c r="AK338" s="49"/>
      <c r="AL338" s="49"/>
      <c r="AN338" s="49"/>
    </row>
    <row r="339" spans="1:40" s="4" customFormat="1" ht="15" x14ac:dyDescent="0.25">
      <c r="A339" s="70"/>
      <c r="B339" s="71"/>
      <c r="C339" s="268" t="s">
        <v>71</v>
      </c>
      <c r="D339" s="268"/>
      <c r="E339" s="268"/>
      <c r="F339" s="44"/>
      <c r="G339" s="45"/>
      <c r="H339" s="45"/>
      <c r="I339" s="45"/>
      <c r="J339" s="47"/>
      <c r="K339" s="45"/>
      <c r="L339" s="75">
        <v>464.91</v>
      </c>
      <c r="M339" s="66"/>
      <c r="N339" s="48"/>
      <c r="AC339" s="41"/>
      <c r="AD339" s="49"/>
      <c r="AI339" s="49" t="s">
        <v>71</v>
      </c>
      <c r="AK339" s="49"/>
      <c r="AL339" s="49"/>
      <c r="AN339" s="49"/>
    </row>
    <row r="340" spans="1:40" s="4" customFormat="1" ht="45.75" x14ac:dyDescent="0.25">
      <c r="A340" s="42" t="s">
        <v>232</v>
      </c>
      <c r="B340" s="43" t="s">
        <v>233</v>
      </c>
      <c r="C340" s="268" t="s">
        <v>234</v>
      </c>
      <c r="D340" s="268"/>
      <c r="E340" s="268"/>
      <c r="F340" s="44" t="s">
        <v>54</v>
      </c>
      <c r="G340" s="45"/>
      <c r="H340" s="45"/>
      <c r="I340" s="73">
        <v>0.28999999999999998</v>
      </c>
      <c r="J340" s="47"/>
      <c r="K340" s="45"/>
      <c r="L340" s="47"/>
      <c r="M340" s="45"/>
      <c r="N340" s="48"/>
      <c r="AC340" s="41"/>
      <c r="AD340" s="49" t="s">
        <v>234</v>
      </c>
      <c r="AI340" s="49"/>
      <c r="AK340" s="49"/>
      <c r="AL340" s="49"/>
      <c r="AN340" s="49"/>
    </row>
    <row r="341" spans="1:40" s="4" customFormat="1" ht="15" x14ac:dyDescent="0.25">
      <c r="A341" s="50"/>
      <c r="B341" s="51"/>
      <c r="C341" s="269" t="s">
        <v>235</v>
      </c>
      <c r="D341" s="269"/>
      <c r="E341" s="269"/>
      <c r="F341" s="269"/>
      <c r="G341" s="269"/>
      <c r="H341" s="269"/>
      <c r="I341" s="269"/>
      <c r="J341" s="269"/>
      <c r="K341" s="269"/>
      <c r="L341" s="269"/>
      <c r="M341" s="269"/>
      <c r="N341" s="270"/>
      <c r="AC341" s="41"/>
      <c r="AD341" s="49"/>
      <c r="AE341" s="3" t="s">
        <v>235</v>
      </c>
      <c r="AI341" s="49"/>
      <c r="AK341" s="49"/>
      <c r="AL341" s="49"/>
      <c r="AN341" s="49"/>
    </row>
    <row r="342" spans="1:40" s="4" customFormat="1" ht="15" x14ac:dyDescent="0.25">
      <c r="A342" s="52"/>
      <c r="B342" s="53" t="s">
        <v>51</v>
      </c>
      <c r="C342" s="269" t="s">
        <v>56</v>
      </c>
      <c r="D342" s="269"/>
      <c r="E342" s="269"/>
      <c r="F342" s="54"/>
      <c r="G342" s="55"/>
      <c r="H342" s="55"/>
      <c r="I342" s="55"/>
      <c r="J342" s="76">
        <v>2309.0500000000002</v>
      </c>
      <c r="K342" s="55"/>
      <c r="L342" s="56">
        <v>669.62</v>
      </c>
      <c r="M342" s="57">
        <v>39.18</v>
      </c>
      <c r="N342" s="58">
        <v>26236</v>
      </c>
      <c r="AC342" s="41"/>
      <c r="AD342" s="49"/>
      <c r="AF342" s="3" t="s">
        <v>56</v>
      </c>
      <c r="AI342" s="49"/>
      <c r="AK342" s="49"/>
      <c r="AL342" s="49"/>
      <c r="AN342" s="49"/>
    </row>
    <row r="343" spans="1:40" s="4" customFormat="1" ht="15" x14ac:dyDescent="0.25">
      <c r="A343" s="52"/>
      <c r="B343" s="53" t="s">
        <v>57</v>
      </c>
      <c r="C343" s="269" t="s">
        <v>58</v>
      </c>
      <c r="D343" s="269"/>
      <c r="E343" s="269"/>
      <c r="F343" s="54"/>
      <c r="G343" s="55"/>
      <c r="H343" s="55"/>
      <c r="I343" s="55"/>
      <c r="J343" s="76">
        <v>2390.83</v>
      </c>
      <c r="K343" s="55"/>
      <c r="L343" s="56">
        <v>693.34</v>
      </c>
      <c r="M343" s="55"/>
      <c r="N343" s="59"/>
      <c r="AC343" s="41"/>
      <c r="AD343" s="49"/>
      <c r="AF343" s="3" t="s">
        <v>58</v>
      </c>
      <c r="AI343" s="49"/>
      <c r="AK343" s="49"/>
      <c r="AL343" s="49"/>
      <c r="AN343" s="49"/>
    </row>
    <row r="344" spans="1:40" s="4" customFormat="1" ht="15" x14ac:dyDescent="0.25">
      <c r="A344" s="52"/>
      <c r="B344" s="53" t="s">
        <v>59</v>
      </c>
      <c r="C344" s="269" t="s">
        <v>60</v>
      </c>
      <c r="D344" s="269"/>
      <c r="E344" s="269"/>
      <c r="F344" s="54"/>
      <c r="G344" s="55"/>
      <c r="H344" s="55"/>
      <c r="I344" s="55"/>
      <c r="J344" s="56">
        <v>262.02999999999997</v>
      </c>
      <c r="K344" s="55"/>
      <c r="L344" s="56">
        <v>75.989999999999995</v>
      </c>
      <c r="M344" s="57">
        <v>39.18</v>
      </c>
      <c r="N344" s="58">
        <v>2977</v>
      </c>
      <c r="AC344" s="41"/>
      <c r="AD344" s="49"/>
      <c r="AF344" s="3" t="s">
        <v>60</v>
      </c>
      <c r="AI344" s="49"/>
      <c r="AK344" s="49"/>
      <c r="AL344" s="49"/>
      <c r="AN344" s="49"/>
    </row>
    <row r="345" spans="1:40" s="4" customFormat="1" ht="15" x14ac:dyDescent="0.25">
      <c r="A345" s="52"/>
      <c r="B345" s="53" t="s">
        <v>83</v>
      </c>
      <c r="C345" s="269" t="s">
        <v>105</v>
      </c>
      <c r="D345" s="269"/>
      <c r="E345" s="269"/>
      <c r="F345" s="54"/>
      <c r="G345" s="55"/>
      <c r="H345" s="55"/>
      <c r="I345" s="55"/>
      <c r="J345" s="56">
        <v>393.95</v>
      </c>
      <c r="K345" s="55"/>
      <c r="L345" s="56">
        <v>114.25</v>
      </c>
      <c r="M345" s="55"/>
      <c r="N345" s="59"/>
      <c r="AC345" s="41"/>
      <c r="AD345" s="49"/>
      <c r="AF345" s="3" t="s">
        <v>105</v>
      </c>
      <c r="AI345" s="49"/>
      <c r="AK345" s="49"/>
      <c r="AL345" s="49"/>
      <c r="AN345" s="49"/>
    </row>
    <row r="346" spans="1:40" s="4" customFormat="1" ht="15" x14ac:dyDescent="0.25">
      <c r="A346" s="60"/>
      <c r="B346" s="53"/>
      <c r="C346" s="269" t="s">
        <v>61</v>
      </c>
      <c r="D346" s="269"/>
      <c r="E346" s="269"/>
      <c r="F346" s="54" t="s">
        <v>62</v>
      </c>
      <c r="G346" s="57">
        <v>285.42</v>
      </c>
      <c r="H346" s="55"/>
      <c r="I346" s="62">
        <v>82.771799999999999</v>
      </c>
      <c r="J346" s="63"/>
      <c r="K346" s="55"/>
      <c r="L346" s="63"/>
      <c r="M346" s="55"/>
      <c r="N346" s="59"/>
      <c r="AC346" s="41"/>
      <c r="AD346" s="49"/>
      <c r="AG346" s="3" t="s">
        <v>61</v>
      </c>
      <c r="AI346" s="49"/>
      <c r="AK346" s="49"/>
      <c r="AL346" s="49"/>
      <c r="AN346" s="49"/>
    </row>
    <row r="347" spans="1:40" s="4" customFormat="1" ht="15" x14ac:dyDescent="0.25">
      <c r="A347" s="60"/>
      <c r="B347" s="53"/>
      <c r="C347" s="269" t="s">
        <v>63</v>
      </c>
      <c r="D347" s="269"/>
      <c r="E347" s="269"/>
      <c r="F347" s="54" t="s">
        <v>62</v>
      </c>
      <c r="G347" s="57">
        <v>25.76</v>
      </c>
      <c r="H347" s="55"/>
      <c r="I347" s="62">
        <v>7.4703999999999997</v>
      </c>
      <c r="J347" s="63"/>
      <c r="K347" s="55"/>
      <c r="L347" s="63"/>
      <c r="M347" s="55"/>
      <c r="N347" s="59"/>
      <c r="AC347" s="41"/>
      <c r="AD347" s="49"/>
      <c r="AG347" s="3" t="s">
        <v>63</v>
      </c>
      <c r="AI347" s="49"/>
      <c r="AK347" s="49"/>
      <c r="AL347" s="49"/>
      <c r="AN347" s="49"/>
    </row>
    <row r="348" spans="1:40" s="4" customFormat="1" ht="15" x14ac:dyDescent="0.25">
      <c r="A348" s="50"/>
      <c r="B348" s="53"/>
      <c r="C348" s="273" t="s">
        <v>64</v>
      </c>
      <c r="D348" s="273"/>
      <c r="E348" s="273"/>
      <c r="F348" s="65"/>
      <c r="G348" s="66"/>
      <c r="H348" s="66"/>
      <c r="I348" s="66"/>
      <c r="J348" s="77">
        <v>5093.83</v>
      </c>
      <c r="K348" s="66"/>
      <c r="L348" s="77">
        <v>1477.21</v>
      </c>
      <c r="M348" s="66"/>
      <c r="N348" s="68"/>
      <c r="AC348" s="41"/>
      <c r="AD348" s="49"/>
      <c r="AH348" s="3" t="s">
        <v>64</v>
      </c>
      <c r="AI348" s="49"/>
      <c r="AK348" s="49"/>
      <c r="AL348" s="49"/>
      <c r="AN348" s="49"/>
    </row>
    <row r="349" spans="1:40" s="4" customFormat="1" ht="15" x14ac:dyDescent="0.25">
      <c r="A349" s="60"/>
      <c r="B349" s="53"/>
      <c r="C349" s="269" t="s">
        <v>65</v>
      </c>
      <c r="D349" s="269"/>
      <c r="E349" s="269"/>
      <c r="F349" s="54"/>
      <c r="G349" s="55"/>
      <c r="H349" s="55"/>
      <c r="I349" s="55"/>
      <c r="J349" s="63"/>
      <c r="K349" s="55"/>
      <c r="L349" s="56">
        <v>745.61</v>
      </c>
      <c r="M349" s="55"/>
      <c r="N349" s="58">
        <v>29213</v>
      </c>
      <c r="AC349" s="41"/>
      <c r="AD349" s="49"/>
      <c r="AG349" s="3" t="s">
        <v>65</v>
      </c>
      <c r="AI349" s="49"/>
      <c r="AK349" s="49"/>
      <c r="AL349" s="49"/>
      <c r="AN349" s="49"/>
    </row>
    <row r="350" spans="1:40" s="4" customFormat="1" ht="23.25" x14ac:dyDescent="0.25">
      <c r="A350" s="60"/>
      <c r="B350" s="53" t="s">
        <v>236</v>
      </c>
      <c r="C350" s="269" t="s">
        <v>237</v>
      </c>
      <c r="D350" s="269"/>
      <c r="E350" s="269"/>
      <c r="F350" s="54" t="s">
        <v>68</v>
      </c>
      <c r="G350" s="69">
        <v>102</v>
      </c>
      <c r="H350" s="55"/>
      <c r="I350" s="69">
        <v>102</v>
      </c>
      <c r="J350" s="63"/>
      <c r="K350" s="55"/>
      <c r="L350" s="56">
        <v>760.52</v>
      </c>
      <c r="M350" s="55"/>
      <c r="N350" s="58">
        <v>29797</v>
      </c>
      <c r="AC350" s="41"/>
      <c r="AD350" s="49"/>
      <c r="AG350" s="3" t="s">
        <v>237</v>
      </c>
      <c r="AI350" s="49"/>
      <c r="AK350" s="49"/>
      <c r="AL350" s="49"/>
      <c r="AN350" s="49"/>
    </row>
    <row r="351" spans="1:40" s="4" customFormat="1" ht="23.25" x14ac:dyDescent="0.25">
      <c r="A351" s="60"/>
      <c r="B351" s="53" t="s">
        <v>238</v>
      </c>
      <c r="C351" s="269" t="s">
        <v>239</v>
      </c>
      <c r="D351" s="269"/>
      <c r="E351" s="269"/>
      <c r="F351" s="54" t="s">
        <v>68</v>
      </c>
      <c r="G351" s="69">
        <v>54</v>
      </c>
      <c r="H351" s="55"/>
      <c r="I351" s="69">
        <v>54</v>
      </c>
      <c r="J351" s="63"/>
      <c r="K351" s="55"/>
      <c r="L351" s="56">
        <v>402.63</v>
      </c>
      <c r="M351" s="55"/>
      <c r="N351" s="58">
        <v>15775</v>
      </c>
      <c r="AC351" s="41"/>
      <c r="AD351" s="49"/>
      <c r="AG351" s="3" t="s">
        <v>239</v>
      </c>
      <c r="AI351" s="49"/>
      <c r="AK351" s="49"/>
      <c r="AL351" s="49"/>
      <c r="AN351" s="49"/>
    </row>
    <row r="352" spans="1:40" s="4" customFormat="1" ht="15" x14ac:dyDescent="0.25">
      <c r="A352" s="70"/>
      <c r="B352" s="71"/>
      <c r="C352" s="268" t="s">
        <v>71</v>
      </c>
      <c r="D352" s="268"/>
      <c r="E352" s="268"/>
      <c r="F352" s="44"/>
      <c r="G352" s="45"/>
      <c r="H352" s="45"/>
      <c r="I352" s="45"/>
      <c r="J352" s="47"/>
      <c r="K352" s="45"/>
      <c r="L352" s="72">
        <v>2640.36</v>
      </c>
      <c r="M352" s="66"/>
      <c r="N352" s="48"/>
      <c r="AC352" s="41"/>
      <c r="AD352" s="49"/>
      <c r="AI352" s="49" t="s">
        <v>71</v>
      </c>
      <c r="AK352" s="49"/>
      <c r="AL352" s="49"/>
      <c r="AN352" s="49"/>
    </row>
    <row r="353" spans="1:40" s="4" customFormat="1" ht="45.75" x14ac:dyDescent="0.25">
      <c r="A353" s="42" t="s">
        <v>240</v>
      </c>
      <c r="B353" s="43" t="s">
        <v>241</v>
      </c>
      <c r="C353" s="268" t="s">
        <v>242</v>
      </c>
      <c r="D353" s="268"/>
      <c r="E353" s="268"/>
      <c r="F353" s="44" t="s">
        <v>243</v>
      </c>
      <c r="G353" s="45"/>
      <c r="H353" s="45"/>
      <c r="I353" s="82">
        <v>7.6319999999999999E-2</v>
      </c>
      <c r="J353" s="47"/>
      <c r="K353" s="45"/>
      <c r="L353" s="47"/>
      <c r="M353" s="45"/>
      <c r="N353" s="48"/>
      <c r="AC353" s="41"/>
      <c r="AD353" s="49" t="s">
        <v>242</v>
      </c>
      <c r="AI353" s="49"/>
      <c r="AK353" s="49"/>
      <c r="AL353" s="49"/>
      <c r="AN353" s="49"/>
    </row>
    <row r="354" spans="1:40" s="4" customFormat="1" ht="15" x14ac:dyDescent="0.25">
      <c r="A354" s="50"/>
      <c r="B354" s="51"/>
      <c r="C354" s="269" t="s">
        <v>244</v>
      </c>
      <c r="D354" s="269"/>
      <c r="E354" s="269"/>
      <c r="F354" s="269"/>
      <c r="G354" s="269"/>
      <c r="H354" s="269"/>
      <c r="I354" s="269"/>
      <c r="J354" s="269"/>
      <c r="K354" s="269"/>
      <c r="L354" s="269"/>
      <c r="M354" s="269"/>
      <c r="N354" s="270"/>
      <c r="AC354" s="41"/>
      <c r="AD354" s="49"/>
      <c r="AE354" s="3" t="s">
        <v>244</v>
      </c>
      <c r="AI354" s="49"/>
      <c r="AK354" s="49"/>
      <c r="AL354" s="49"/>
      <c r="AN354" s="49"/>
    </row>
    <row r="355" spans="1:40" s="4" customFormat="1" ht="15" x14ac:dyDescent="0.25">
      <c r="A355" s="52"/>
      <c r="B355" s="53" t="s">
        <v>51</v>
      </c>
      <c r="C355" s="269" t="s">
        <v>56</v>
      </c>
      <c r="D355" s="269"/>
      <c r="E355" s="269"/>
      <c r="F355" s="54"/>
      <c r="G355" s="55"/>
      <c r="H355" s="55"/>
      <c r="I355" s="55"/>
      <c r="J355" s="56">
        <v>53.82</v>
      </c>
      <c r="K355" s="55"/>
      <c r="L355" s="56">
        <v>4.1100000000000003</v>
      </c>
      <c r="M355" s="57">
        <v>39.18</v>
      </c>
      <c r="N355" s="80">
        <v>161</v>
      </c>
      <c r="AC355" s="41"/>
      <c r="AD355" s="49"/>
      <c r="AF355" s="3" t="s">
        <v>56</v>
      </c>
      <c r="AI355" s="49"/>
      <c r="AK355" s="49"/>
      <c r="AL355" s="49"/>
      <c r="AN355" s="49"/>
    </row>
    <row r="356" spans="1:40" s="4" customFormat="1" ht="15" x14ac:dyDescent="0.25">
      <c r="A356" s="52"/>
      <c r="B356" s="53" t="s">
        <v>57</v>
      </c>
      <c r="C356" s="269" t="s">
        <v>58</v>
      </c>
      <c r="D356" s="269"/>
      <c r="E356" s="269"/>
      <c r="F356" s="54"/>
      <c r="G356" s="55"/>
      <c r="H356" s="55"/>
      <c r="I356" s="55"/>
      <c r="J356" s="76">
        <v>2238.85</v>
      </c>
      <c r="K356" s="55"/>
      <c r="L356" s="56">
        <v>170.87</v>
      </c>
      <c r="M356" s="55"/>
      <c r="N356" s="59"/>
      <c r="AC356" s="41"/>
      <c r="AD356" s="49"/>
      <c r="AF356" s="3" t="s">
        <v>58</v>
      </c>
      <c r="AI356" s="49"/>
      <c r="AK356" s="49"/>
      <c r="AL356" s="49"/>
      <c r="AN356" s="49"/>
    </row>
    <row r="357" spans="1:40" s="4" customFormat="1" ht="15" x14ac:dyDescent="0.25">
      <c r="A357" s="52"/>
      <c r="B357" s="53" t="s">
        <v>59</v>
      </c>
      <c r="C357" s="269" t="s">
        <v>60</v>
      </c>
      <c r="D357" s="269"/>
      <c r="E357" s="269"/>
      <c r="F357" s="54"/>
      <c r="G357" s="55"/>
      <c r="H357" s="55"/>
      <c r="I357" s="55"/>
      <c r="J357" s="56">
        <v>270</v>
      </c>
      <c r="K357" s="55"/>
      <c r="L357" s="56">
        <v>20.61</v>
      </c>
      <c r="M357" s="57">
        <v>39.18</v>
      </c>
      <c r="N357" s="80">
        <v>807</v>
      </c>
      <c r="AC357" s="41"/>
      <c r="AD357" s="49"/>
      <c r="AF357" s="3" t="s">
        <v>60</v>
      </c>
      <c r="AI357" s="49"/>
      <c r="AK357" s="49"/>
      <c r="AL357" s="49"/>
      <c r="AN357" s="49"/>
    </row>
    <row r="358" spans="1:40" s="4" customFormat="1" ht="15" x14ac:dyDescent="0.25">
      <c r="A358" s="52"/>
      <c r="B358" s="53" t="s">
        <v>83</v>
      </c>
      <c r="C358" s="269" t="s">
        <v>105</v>
      </c>
      <c r="D358" s="269"/>
      <c r="E358" s="269"/>
      <c r="F358" s="54"/>
      <c r="G358" s="55"/>
      <c r="H358" s="55"/>
      <c r="I358" s="55"/>
      <c r="J358" s="56">
        <v>4.34</v>
      </c>
      <c r="K358" s="55"/>
      <c r="L358" s="56">
        <v>0.33</v>
      </c>
      <c r="M358" s="55"/>
      <c r="N358" s="59"/>
      <c r="AC358" s="41"/>
      <c r="AD358" s="49"/>
      <c r="AF358" s="3" t="s">
        <v>105</v>
      </c>
      <c r="AI358" s="49"/>
      <c r="AK358" s="49"/>
      <c r="AL358" s="49"/>
      <c r="AN358" s="49"/>
    </row>
    <row r="359" spans="1:40" s="4" customFormat="1" ht="15" x14ac:dyDescent="0.25">
      <c r="A359" s="60"/>
      <c r="B359" s="53"/>
      <c r="C359" s="269" t="s">
        <v>61</v>
      </c>
      <c r="D359" s="269"/>
      <c r="E359" s="269"/>
      <c r="F359" s="54" t="s">
        <v>62</v>
      </c>
      <c r="G359" s="61">
        <v>6.9</v>
      </c>
      <c r="H359" s="55"/>
      <c r="I359" s="79">
        <v>0.52660799999999997</v>
      </c>
      <c r="J359" s="63"/>
      <c r="K359" s="55"/>
      <c r="L359" s="63"/>
      <c r="M359" s="55"/>
      <c r="N359" s="59"/>
      <c r="AC359" s="41"/>
      <c r="AD359" s="49"/>
      <c r="AG359" s="3" t="s">
        <v>61</v>
      </c>
      <c r="AI359" s="49"/>
      <c r="AK359" s="49"/>
      <c r="AL359" s="49"/>
      <c r="AN359" s="49"/>
    </row>
    <row r="360" spans="1:40" s="4" customFormat="1" ht="15" x14ac:dyDescent="0.25">
      <c r="A360" s="60"/>
      <c r="B360" s="53"/>
      <c r="C360" s="269" t="s">
        <v>63</v>
      </c>
      <c r="D360" s="269"/>
      <c r="E360" s="269"/>
      <c r="F360" s="54" t="s">
        <v>62</v>
      </c>
      <c r="G360" s="69">
        <v>20</v>
      </c>
      <c r="H360" s="55"/>
      <c r="I360" s="62">
        <v>1.5264</v>
      </c>
      <c r="J360" s="63"/>
      <c r="K360" s="55"/>
      <c r="L360" s="63"/>
      <c r="M360" s="55"/>
      <c r="N360" s="59"/>
      <c r="AC360" s="41"/>
      <c r="AD360" s="49"/>
      <c r="AG360" s="3" t="s">
        <v>63</v>
      </c>
      <c r="AI360" s="49"/>
      <c r="AK360" s="49"/>
      <c r="AL360" s="49"/>
      <c r="AN360" s="49"/>
    </row>
    <row r="361" spans="1:40" s="4" customFormat="1" ht="15" x14ac:dyDescent="0.25">
      <c r="A361" s="50"/>
      <c r="B361" s="53"/>
      <c r="C361" s="273" t="s">
        <v>64</v>
      </c>
      <c r="D361" s="273"/>
      <c r="E361" s="273"/>
      <c r="F361" s="65"/>
      <c r="G361" s="66"/>
      <c r="H361" s="66"/>
      <c r="I361" s="66"/>
      <c r="J361" s="77">
        <v>2297.0100000000002</v>
      </c>
      <c r="K361" s="66"/>
      <c r="L361" s="67">
        <v>175.31</v>
      </c>
      <c r="M361" s="66"/>
      <c r="N361" s="68"/>
      <c r="AC361" s="41"/>
      <c r="AD361" s="49"/>
      <c r="AH361" s="3" t="s">
        <v>64</v>
      </c>
      <c r="AI361" s="49"/>
      <c r="AK361" s="49"/>
      <c r="AL361" s="49"/>
      <c r="AN361" s="49"/>
    </row>
    <row r="362" spans="1:40" s="4" customFormat="1" ht="15" x14ac:dyDescent="0.25">
      <c r="A362" s="60"/>
      <c r="B362" s="53"/>
      <c r="C362" s="269" t="s">
        <v>65</v>
      </c>
      <c r="D362" s="269"/>
      <c r="E362" s="269"/>
      <c r="F362" s="54"/>
      <c r="G362" s="55"/>
      <c r="H362" s="55"/>
      <c r="I362" s="55"/>
      <c r="J362" s="63"/>
      <c r="K362" s="55"/>
      <c r="L362" s="56">
        <v>24.72</v>
      </c>
      <c r="M362" s="55"/>
      <c r="N362" s="80">
        <v>968</v>
      </c>
      <c r="AC362" s="41"/>
      <c r="AD362" s="49"/>
      <c r="AG362" s="3" t="s">
        <v>65</v>
      </c>
      <c r="AI362" s="49"/>
      <c r="AK362" s="49"/>
      <c r="AL362" s="49"/>
      <c r="AN362" s="49"/>
    </row>
    <row r="363" spans="1:40" s="4" customFormat="1" ht="23.25" x14ac:dyDescent="0.25">
      <c r="A363" s="60"/>
      <c r="B363" s="53" t="s">
        <v>245</v>
      </c>
      <c r="C363" s="269" t="s">
        <v>246</v>
      </c>
      <c r="D363" s="269"/>
      <c r="E363" s="269"/>
      <c r="F363" s="54" t="s">
        <v>68</v>
      </c>
      <c r="G363" s="69">
        <v>92</v>
      </c>
      <c r="H363" s="55"/>
      <c r="I363" s="69">
        <v>92</v>
      </c>
      <c r="J363" s="63"/>
      <c r="K363" s="55"/>
      <c r="L363" s="56">
        <v>22.74</v>
      </c>
      <c r="M363" s="55"/>
      <c r="N363" s="80">
        <v>891</v>
      </c>
      <c r="AC363" s="41"/>
      <c r="AD363" s="49"/>
      <c r="AG363" s="3" t="s">
        <v>246</v>
      </c>
      <c r="AI363" s="49"/>
      <c r="AK363" s="49"/>
      <c r="AL363" s="49"/>
      <c r="AN363" s="49"/>
    </row>
    <row r="364" spans="1:40" s="4" customFormat="1" ht="23.25" x14ac:dyDescent="0.25">
      <c r="A364" s="60"/>
      <c r="B364" s="53" t="s">
        <v>247</v>
      </c>
      <c r="C364" s="269" t="s">
        <v>248</v>
      </c>
      <c r="D364" s="269"/>
      <c r="E364" s="269"/>
      <c r="F364" s="54" t="s">
        <v>68</v>
      </c>
      <c r="G364" s="69">
        <v>46</v>
      </c>
      <c r="H364" s="55"/>
      <c r="I364" s="69">
        <v>46</v>
      </c>
      <c r="J364" s="63"/>
      <c r="K364" s="55"/>
      <c r="L364" s="56">
        <v>11.37</v>
      </c>
      <c r="M364" s="55"/>
      <c r="N364" s="80">
        <v>445</v>
      </c>
      <c r="AC364" s="41"/>
      <c r="AD364" s="49"/>
      <c r="AG364" s="3" t="s">
        <v>248</v>
      </c>
      <c r="AI364" s="49"/>
      <c r="AK364" s="49"/>
      <c r="AL364" s="49"/>
      <c r="AN364" s="49"/>
    </row>
    <row r="365" spans="1:40" s="4" customFormat="1" ht="15" x14ac:dyDescent="0.25">
      <c r="A365" s="70"/>
      <c r="B365" s="71"/>
      <c r="C365" s="268" t="s">
        <v>71</v>
      </c>
      <c r="D365" s="268"/>
      <c r="E365" s="268"/>
      <c r="F365" s="44"/>
      <c r="G365" s="45"/>
      <c r="H365" s="45"/>
      <c r="I365" s="45"/>
      <c r="J365" s="47"/>
      <c r="K365" s="45"/>
      <c r="L365" s="75">
        <v>209.42</v>
      </c>
      <c r="M365" s="66"/>
      <c r="N365" s="48"/>
      <c r="AC365" s="41"/>
      <c r="AD365" s="49"/>
      <c r="AI365" s="49" t="s">
        <v>71</v>
      </c>
      <c r="AK365" s="49"/>
      <c r="AL365" s="49"/>
      <c r="AN365" s="49"/>
    </row>
    <row r="366" spans="1:40" s="4" customFormat="1" ht="45.75" x14ac:dyDescent="0.25">
      <c r="A366" s="42" t="s">
        <v>249</v>
      </c>
      <c r="B366" s="43" t="s">
        <v>250</v>
      </c>
      <c r="C366" s="268" t="s">
        <v>251</v>
      </c>
      <c r="D366" s="268"/>
      <c r="E366" s="268"/>
      <c r="F366" s="44" t="s">
        <v>252</v>
      </c>
      <c r="G366" s="45"/>
      <c r="H366" s="45"/>
      <c r="I366" s="73">
        <v>129.74</v>
      </c>
      <c r="J366" s="75">
        <v>54.72</v>
      </c>
      <c r="K366" s="45"/>
      <c r="L366" s="72">
        <v>7099.37</v>
      </c>
      <c r="M366" s="45"/>
      <c r="N366" s="48"/>
      <c r="AC366" s="41"/>
      <c r="AD366" s="49" t="s">
        <v>251</v>
      </c>
      <c r="AI366" s="49"/>
      <c r="AK366" s="49"/>
      <c r="AL366" s="49"/>
      <c r="AN366" s="49"/>
    </row>
    <row r="367" spans="1:40" s="4" customFormat="1" ht="15" x14ac:dyDescent="0.25">
      <c r="A367" s="50"/>
      <c r="B367" s="51"/>
      <c r="C367" s="269" t="s">
        <v>253</v>
      </c>
      <c r="D367" s="269"/>
      <c r="E367" s="269"/>
      <c r="F367" s="269"/>
      <c r="G367" s="269"/>
      <c r="H367" s="269"/>
      <c r="I367" s="269"/>
      <c r="J367" s="269"/>
      <c r="K367" s="269"/>
      <c r="L367" s="269"/>
      <c r="M367" s="269"/>
      <c r="N367" s="270"/>
      <c r="AC367" s="41"/>
      <c r="AD367" s="49"/>
      <c r="AE367" s="3" t="s">
        <v>253</v>
      </c>
      <c r="AI367" s="49"/>
      <c r="AK367" s="49"/>
      <c r="AL367" s="49"/>
      <c r="AN367" s="49"/>
    </row>
    <row r="368" spans="1:40" s="4" customFormat="1" ht="15" x14ac:dyDescent="0.25">
      <c r="A368" s="70"/>
      <c r="B368" s="71"/>
      <c r="C368" s="268" t="s">
        <v>71</v>
      </c>
      <c r="D368" s="268"/>
      <c r="E368" s="268"/>
      <c r="F368" s="44"/>
      <c r="G368" s="45"/>
      <c r="H368" s="45"/>
      <c r="I368" s="45"/>
      <c r="J368" s="47"/>
      <c r="K368" s="45"/>
      <c r="L368" s="72">
        <v>7099.37</v>
      </c>
      <c r="M368" s="66"/>
      <c r="N368" s="48"/>
      <c r="AC368" s="41"/>
      <c r="AD368" s="49"/>
      <c r="AI368" s="49" t="s">
        <v>71</v>
      </c>
      <c r="AK368" s="49"/>
      <c r="AL368" s="49"/>
      <c r="AN368" s="49"/>
    </row>
    <row r="369" spans="1:40" s="4" customFormat="1" ht="15" x14ac:dyDescent="0.25">
      <c r="A369" s="42" t="s">
        <v>254</v>
      </c>
      <c r="B369" s="43" t="s">
        <v>255</v>
      </c>
      <c r="C369" s="268" t="s">
        <v>256</v>
      </c>
      <c r="D369" s="268"/>
      <c r="E369" s="268"/>
      <c r="F369" s="44" t="s">
        <v>243</v>
      </c>
      <c r="G369" s="45"/>
      <c r="H369" s="45"/>
      <c r="I369" s="73">
        <v>0.08</v>
      </c>
      <c r="J369" s="47"/>
      <c r="K369" s="45"/>
      <c r="L369" s="47"/>
      <c r="M369" s="45"/>
      <c r="N369" s="48"/>
      <c r="AC369" s="41"/>
      <c r="AD369" s="49" t="s">
        <v>256</v>
      </c>
      <c r="AI369" s="49"/>
      <c r="AK369" s="49"/>
      <c r="AL369" s="49"/>
      <c r="AN369" s="49"/>
    </row>
    <row r="370" spans="1:40" s="4" customFormat="1" ht="15" x14ac:dyDescent="0.25">
      <c r="A370" s="50"/>
      <c r="B370" s="51"/>
      <c r="C370" s="269" t="s">
        <v>244</v>
      </c>
      <c r="D370" s="269"/>
      <c r="E370" s="269"/>
      <c r="F370" s="269"/>
      <c r="G370" s="269"/>
      <c r="H370" s="269"/>
      <c r="I370" s="269"/>
      <c r="J370" s="269"/>
      <c r="K370" s="269"/>
      <c r="L370" s="269"/>
      <c r="M370" s="269"/>
      <c r="N370" s="270"/>
      <c r="AC370" s="41"/>
      <c r="AD370" s="49"/>
      <c r="AE370" s="3" t="s">
        <v>244</v>
      </c>
      <c r="AI370" s="49"/>
      <c r="AK370" s="49"/>
      <c r="AL370" s="49"/>
      <c r="AN370" s="49"/>
    </row>
    <row r="371" spans="1:40" s="4" customFormat="1" ht="15" x14ac:dyDescent="0.25">
      <c r="A371" s="52"/>
      <c r="B371" s="53" t="s">
        <v>51</v>
      </c>
      <c r="C371" s="269" t="s">
        <v>56</v>
      </c>
      <c r="D371" s="269"/>
      <c r="E371" s="269"/>
      <c r="F371" s="54"/>
      <c r="G371" s="55"/>
      <c r="H371" s="55"/>
      <c r="I371" s="55"/>
      <c r="J371" s="56">
        <v>25.9</v>
      </c>
      <c r="K371" s="55"/>
      <c r="L371" s="56">
        <v>2.0699999999999998</v>
      </c>
      <c r="M371" s="57">
        <v>39.18</v>
      </c>
      <c r="N371" s="80">
        <v>81</v>
      </c>
      <c r="AC371" s="41"/>
      <c r="AD371" s="49"/>
      <c r="AF371" s="3" t="s">
        <v>56</v>
      </c>
      <c r="AI371" s="49"/>
      <c r="AK371" s="49"/>
      <c r="AL371" s="49"/>
      <c r="AN371" s="49"/>
    </row>
    <row r="372" spans="1:40" s="4" customFormat="1" ht="15" x14ac:dyDescent="0.25">
      <c r="A372" s="52"/>
      <c r="B372" s="53" t="s">
        <v>57</v>
      </c>
      <c r="C372" s="269" t="s">
        <v>58</v>
      </c>
      <c r="D372" s="269"/>
      <c r="E372" s="269"/>
      <c r="F372" s="54"/>
      <c r="G372" s="55"/>
      <c r="H372" s="55"/>
      <c r="I372" s="55"/>
      <c r="J372" s="56">
        <v>292.60000000000002</v>
      </c>
      <c r="K372" s="55"/>
      <c r="L372" s="56">
        <v>23.41</v>
      </c>
      <c r="M372" s="55"/>
      <c r="N372" s="59"/>
      <c r="AC372" s="41"/>
      <c r="AD372" s="49"/>
      <c r="AF372" s="3" t="s">
        <v>58</v>
      </c>
      <c r="AI372" s="49"/>
      <c r="AK372" s="49"/>
      <c r="AL372" s="49"/>
      <c r="AN372" s="49"/>
    </row>
    <row r="373" spans="1:40" s="4" customFormat="1" ht="15" x14ac:dyDescent="0.25">
      <c r="A373" s="52"/>
      <c r="B373" s="53" t="s">
        <v>59</v>
      </c>
      <c r="C373" s="269" t="s">
        <v>60</v>
      </c>
      <c r="D373" s="269"/>
      <c r="E373" s="269"/>
      <c r="F373" s="54"/>
      <c r="G373" s="55"/>
      <c r="H373" s="55"/>
      <c r="I373" s="55"/>
      <c r="J373" s="56">
        <v>49.67</v>
      </c>
      <c r="K373" s="55"/>
      <c r="L373" s="56">
        <v>3.97</v>
      </c>
      <c r="M373" s="57">
        <v>39.18</v>
      </c>
      <c r="N373" s="80">
        <v>156</v>
      </c>
      <c r="AC373" s="41"/>
      <c r="AD373" s="49"/>
      <c r="AF373" s="3" t="s">
        <v>60</v>
      </c>
      <c r="AI373" s="49"/>
      <c r="AK373" s="49"/>
      <c r="AL373" s="49"/>
      <c r="AN373" s="49"/>
    </row>
    <row r="374" spans="1:40" s="4" customFormat="1" ht="15" x14ac:dyDescent="0.25">
      <c r="A374" s="52"/>
      <c r="B374" s="53" t="s">
        <v>83</v>
      </c>
      <c r="C374" s="269" t="s">
        <v>105</v>
      </c>
      <c r="D374" s="269"/>
      <c r="E374" s="269"/>
      <c r="F374" s="54"/>
      <c r="G374" s="55"/>
      <c r="H374" s="55"/>
      <c r="I374" s="55"/>
      <c r="J374" s="56">
        <v>4.34</v>
      </c>
      <c r="K374" s="55"/>
      <c r="L374" s="56">
        <v>0.35</v>
      </c>
      <c r="M374" s="55"/>
      <c r="N374" s="59"/>
      <c r="AC374" s="41"/>
      <c r="AD374" s="49"/>
      <c r="AF374" s="3" t="s">
        <v>105</v>
      </c>
      <c r="AI374" s="49"/>
      <c r="AK374" s="49"/>
      <c r="AL374" s="49"/>
      <c r="AN374" s="49"/>
    </row>
    <row r="375" spans="1:40" s="4" customFormat="1" ht="15" x14ac:dyDescent="0.25">
      <c r="A375" s="60"/>
      <c r="B375" s="53"/>
      <c r="C375" s="269" t="s">
        <v>61</v>
      </c>
      <c r="D375" s="269"/>
      <c r="E375" s="269"/>
      <c r="F375" s="54" t="s">
        <v>62</v>
      </c>
      <c r="G375" s="57">
        <v>3.32</v>
      </c>
      <c r="H375" s="55"/>
      <c r="I375" s="62">
        <v>0.2656</v>
      </c>
      <c r="J375" s="63"/>
      <c r="K375" s="55"/>
      <c r="L375" s="63"/>
      <c r="M375" s="55"/>
      <c r="N375" s="59"/>
      <c r="AC375" s="41"/>
      <c r="AD375" s="49"/>
      <c r="AG375" s="3" t="s">
        <v>61</v>
      </c>
      <c r="AI375" s="49"/>
      <c r="AK375" s="49"/>
      <c r="AL375" s="49"/>
      <c r="AN375" s="49"/>
    </row>
    <row r="376" spans="1:40" s="4" customFormat="1" ht="15" x14ac:dyDescent="0.25">
      <c r="A376" s="60"/>
      <c r="B376" s="53"/>
      <c r="C376" s="269" t="s">
        <v>63</v>
      </c>
      <c r="D376" s="269"/>
      <c r="E376" s="269"/>
      <c r="F376" s="54" t="s">
        <v>62</v>
      </c>
      <c r="G376" s="57">
        <v>3.69</v>
      </c>
      <c r="H376" s="55"/>
      <c r="I376" s="62">
        <v>0.29520000000000002</v>
      </c>
      <c r="J376" s="63"/>
      <c r="K376" s="55"/>
      <c r="L376" s="63"/>
      <c r="M376" s="55"/>
      <c r="N376" s="59"/>
      <c r="AC376" s="41"/>
      <c r="AD376" s="49"/>
      <c r="AG376" s="3" t="s">
        <v>63</v>
      </c>
      <c r="AI376" s="49"/>
      <c r="AK376" s="49"/>
      <c r="AL376" s="49"/>
      <c r="AN376" s="49"/>
    </row>
    <row r="377" spans="1:40" s="4" customFormat="1" ht="15" x14ac:dyDescent="0.25">
      <c r="A377" s="50"/>
      <c r="B377" s="53"/>
      <c r="C377" s="273" t="s">
        <v>64</v>
      </c>
      <c r="D377" s="273"/>
      <c r="E377" s="273"/>
      <c r="F377" s="65"/>
      <c r="G377" s="66"/>
      <c r="H377" s="66"/>
      <c r="I377" s="66"/>
      <c r="J377" s="67">
        <v>322.83999999999997</v>
      </c>
      <c r="K377" s="66"/>
      <c r="L377" s="67">
        <v>25.83</v>
      </c>
      <c r="M377" s="66"/>
      <c r="N377" s="68"/>
      <c r="AC377" s="41"/>
      <c r="AD377" s="49"/>
      <c r="AH377" s="3" t="s">
        <v>64</v>
      </c>
      <c r="AI377" s="49"/>
      <c r="AK377" s="49"/>
      <c r="AL377" s="49"/>
      <c r="AN377" s="49"/>
    </row>
    <row r="378" spans="1:40" s="4" customFormat="1" ht="15" x14ac:dyDescent="0.25">
      <c r="A378" s="60"/>
      <c r="B378" s="53"/>
      <c r="C378" s="269" t="s">
        <v>65</v>
      </c>
      <c r="D378" s="269"/>
      <c r="E378" s="269"/>
      <c r="F378" s="54"/>
      <c r="G378" s="55"/>
      <c r="H378" s="55"/>
      <c r="I378" s="55"/>
      <c r="J378" s="63"/>
      <c r="K378" s="55"/>
      <c r="L378" s="56">
        <v>6.04</v>
      </c>
      <c r="M378" s="55"/>
      <c r="N378" s="80">
        <v>237</v>
      </c>
      <c r="AC378" s="41"/>
      <c r="AD378" s="49"/>
      <c r="AG378" s="3" t="s">
        <v>65</v>
      </c>
      <c r="AI378" s="49"/>
      <c r="AK378" s="49"/>
      <c r="AL378" s="49"/>
      <c r="AN378" s="49"/>
    </row>
    <row r="379" spans="1:40" s="4" customFormat="1" ht="23.25" x14ac:dyDescent="0.25">
      <c r="A379" s="60"/>
      <c r="B379" s="53" t="s">
        <v>245</v>
      </c>
      <c r="C379" s="269" t="s">
        <v>246</v>
      </c>
      <c r="D379" s="269"/>
      <c r="E379" s="269"/>
      <c r="F379" s="54" t="s">
        <v>68</v>
      </c>
      <c r="G379" s="69">
        <v>92</v>
      </c>
      <c r="H379" s="55"/>
      <c r="I379" s="69">
        <v>92</v>
      </c>
      <c r="J379" s="63"/>
      <c r="K379" s="55"/>
      <c r="L379" s="56">
        <v>5.56</v>
      </c>
      <c r="M379" s="55"/>
      <c r="N379" s="80">
        <v>218</v>
      </c>
      <c r="AC379" s="41"/>
      <c r="AD379" s="49"/>
      <c r="AG379" s="3" t="s">
        <v>246</v>
      </c>
      <c r="AI379" s="49"/>
      <c r="AK379" s="49"/>
      <c r="AL379" s="49"/>
      <c r="AN379" s="49"/>
    </row>
    <row r="380" spans="1:40" s="4" customFormat="1" ht="23.25" x14ac:dyDescent="0.25">
      <c r="A380" s="60"/>
      <c r="B380" s="53" t="s">
        <v>247</v>
      </c>
      <c r="C380" s="269" t="s">
        <v>248</v>
      </c>
      <c r="D380" s="269"/>
      <c r="E380" s="269"/>
      <c r="F380" s="54" t="s">
        <v>68</v>
      </c>
      <c r="G380" s="69">
        <v>46</v>
      </c>
      <c r="H380" s="55"/>
      <c r="I380" s="69">
        <v>46</v>
      </c>
      <c r="J380" s="63"/>
      <c r="K380" s="55"/>
      <c r="L380" s="56">
        <v>2.78</v>
      </c>
      <c r="M380" s="55"/>
      <c r="N380" s="80">
        <v>109</v>
      </c>
      <c r="AC380" s="41"/>
      <c r="AD380" s="49"/>
      <c r="AG380" s="3" t="s">
        <v>248</v>
      </c>
      <c r="AI380" s="49"/>
      <c r="AK380" s="49"/>
      <c r="AL380" s="49"/>
      <c r="AN380" s="49"/>
    </row>
    <row r="381" spans="1:40" s="4" customFormat="1" ht="15" x14ac:dyDescent="0.25">
      <c r="A381" s="70"/>
      <c r="B381" s="71"/>
      <c r="C381" s="268" t="s">
        <v>71</v>
      </c>
      <c r="D381" s="268"/>
      <c r="E381" s="268"/>
      <c r="F381" s="44"/>
      <c r="G381" s="45"/>
      <c r="H381" s="45"/>
      <c r="I381" s="45"/>
      <c r="J381" s="47"/>
      <c r="K381" s="45"/>
      <c r="L381" s="75">
        <v>34.17</v>
      </c>
      <c r="M381" s="66"/>
      <c r="N381" s="48"/>
      <c r="AC381" s="41"/>
      <c r="AD381" s="49"/>
      <c r="AI381" s="49" t="s">
        <v>71</v>
      </c>
      <c r="AK381" s="49"/>
      <c r="AL381" s="49"/>
      <c r="AN381" s="49"/>
    </row>
    <row r="382" spans="1:40" s="4" customFormat="1" ht="45.75" x14ac:dyDescent="0.25">
      <c r="A382" s="42" t="s">
        <v>257</v>
      </c>
      <c r="B382" s="43" t="s">
        <v>258</v>
      </c>
      <c r="C382" s="268" t="s">
        <v>259</v>
      </c>
      <c r="D382" s="268"/>
      <c r="E382" s="268"/>
      <c r="F382" s="44" t="s">
        <v>252</v>
      </c>
      <c r="G382" s="45"/>
      <c r="H382" s="45"/>
      <c r="I382" s="46">
        <v>416.24799999999999</v>
      </c>
      <c r="J382" s="75">
        <v>42.98</v>
      </c>
      <c r="K382" s="45"/>
      <c r="L382" s="72">
        <v>17890.34</v>
      </c>
      <c r="M382" s="45"/>
      <c r="N382" s="48"/>
      <c r="AC382" s="41"/>
      <c r="AD382" s="49" t="s">
        <v>259</v>
      </c>
      <c r="AI382" s="49"/>
      <c r="AK382" s="49"/>
      <c r="AL382" s="49"/>
      <c r="AN382" s="49"/>
    </row>
    <row r="383" spans="1:40" s="4" customFormat="1" ht="15" x14ac:dyDescent="0.25">
      <c r="A383" s="50"/>
      <c r="B383" s="51"/>
      <c r="C383" s="269" t="s">
        <v>260</v>
      </c>
      <c r="D383" s="269"/>
      <c r="E383" s="269"/>
      <c r="F383" s="269"/>
      <c r="G383" s="269"/>
      <c r="H383" s="269"/>
      <c r="I383" s="269"/>
      <c r="J383" s="269"/>
      <c r="K383" s="269"/>
      <c r="L383" s="269"/>
      <c r="M383" s="269"/>
      <c r="N383" s="270"/>
      <c r="AC383" s="41"/>
      <c r="AD383" s="49"/>
      <c r="AE383" s="3" t="s">
        <v>260</v>
      </c>
      <c r="AI383" s="49"/>
      <c r="AK383" s="49"/>
      <c r="AL383" s="49"/>
      <c r="AN383" s="49"/>
    </row>
    <row r="384" spans="1:40" s="4" customFormat="1" ht="15" x14ac:dyDescent="0.25">
      <c r="A384" s="70"/>
      <c r="B384" s="71"/>
      <c r="C384" s="268" t="s">
        <v>71</v>
      </c>
      <c r="D384" s="268"/>
      <c r="E384" s="268"/>
      <c r="F384" s="44"/>
      <c r="G384" s="45"/>
      <c r="H384" s="45"/>
      <c r="I384" s="45"/>
      <c r="J384" s="47"/>
      <c r="K384" s="45"/>
      <c r="L384" s="72">
        <v>17890.34</v>
      </c>
      <c r="M384" s="66"/>
      <c r="N384" s="48"/>
      <c r="AC384" s="41"/>
      <c r="AD384" s="49"/>
      <c r="AI384" s="49" t="s">
        <v>71</v>
      </c>
      <c r="AK384" s="49"/>
      <c r="AL384" s="49"/>
      <c r="AN384" s="49"/>
    </row>
    <row r="385" spans="1:40" s="4" customFormat="1" ht="45.75" x14ac:dyDescent="0.25">
      <c r="A385" s="42" t="s">
        <v>261</v>
      </c>
      <c r="B385" s="43" t="s">
        <v>262</v>
      </c>
      <c r="C385" s="268" t="s">
        <v>263</v>
      </c>
      <c r="D385" s="268"/>
      <c r="E385" s="268"/>
      <c r="F385" s="44" t="s">
        <v>252</v>
      </c>
      <c r="G385" s="45"/>
      <c r="H385" s="45"/>
      <c r="I385" s="46">
        <v>416.24799999999999</v>
      </c>
      <c r="J385" s="75">
        <v>64.38</v>
      </c>
      <c r="K385" s="45"/>
      <c r="L385" s="72">
        <v>26798.05</v>
      </c>
      <c r="M385" s="45"/>
      <c r="N385" s="48"/>
      <c r="AC385" s="41"/>
      <c r="AD385" s="49" t="s">
        <v>263</v>
      </c>
      <c r="AI385" s="49"/>
      <c r="AK385" s="49"/>
      <c r="AL385" s="49"/>
      <c r="AN385" s="49"/>
    </row>
    <row r="386" spans="1:40" s="4" customFormat="1" ht="15" x14ac:dyDescent="0.25">
      <c r="A386" s="50"/>
      <c r="B386" s="51"/>
      <c r="C386" s="269" t="s">
        <v>260</v>
      </c>
      <c r="D386" s="269"/>
      <c r="E386" s="269"/>
      <c r="F386" s="269"/>
      <c r="G386" s="269"/>
      <c r="H386" s="269"/>
      <c r="I386" s="269"/>
      <c r="J386" s="269"/>
      <c r="K386" s="269"/>
      <c r="L386" s="269"/>
      <c r="M386" s="269"/>
      <c r="N386" s="270"/>
      <c r="AC386" s="41"/>
      <c r="AD386" s="49"/>
      <c r="AE386" s="3" t="s">
        <v>260</v>
      </c>
      <c r="AI386" s="49"/>
      <c r="AK386" s="49"/>
      <c r="AL386" s="49"/>
      <c r="AN386" s="49"/>
    </row>
    <row r="387" spans="1:40" s="4" customFormat="1" ht="15" x14ac:dyDescent="0.25">
      <c r="A387" s="70"/>
      <c r="B387" s="71"/>
      <c r="C387" s="268" t="s">
        <v>71</v>
      </c>
      <c r="D387" s="268"/>
      <c r="E387" s="268"/>
      <c r="F387" s="44"/>
      <c r="G387" s="45"/>
      <c r="H387" s="45"/>
      <c r="I387" s="45"/>
      <c r="J387" s="47"/>
      <c r="K387" s="45"/>
      <c r="L387" s="72">
        <v>26798.05</v>
      </c>
      <c r="M387" s="66"/>
      <c r="N387" s="48"/>
      <c r="AC387" s="41"/>
      <c r="AD387" s="49"/>
      <c r="AI387" s="49" t="s">
        <v>71</v>
      </c>
      <c r="AK387" s="49"/>
      <c r="AL387" s="49"/>
      <c r="AN387" s="49"/>
    </row>
    <row r="388" spans="1:40" s="4" customFormat="1" ht="0" hidden="1" customHeight="1" x14ac:dyDescent="0.25">
      <c r="A388" s="86"/>
      <c r="B388" s="87"/>
      <c r="C388" s="87"/>
      <c r="D388" s="87"/>
      <c r="E388" s="87"/>
      <c r="F388" s="88"/>
      <c r="G388" s="88"/>
      <c r="H388" s="88"/>
      <c r="I388" s="88"/>
      <c r="J388" s="89"/>
      <c r="K388" s="88"/>
      <c r="L388" s="89"/>
      <c r="M388" s="55"/>
      <c r="N388" s="89"/>
      <c r="AC388" s="41"/>
      <c r="AD388" s="49"/>
      <c r="AI388" s="49"/>
      <c r="AK388" s="49"/>
      <c r="AL388" s="49"/>
      <c r="AN388" s="49"/>
    </row>
    <row r="389" spans="1:40" s="4" customFormat="1" ht="15" x14ac:dyDescent="0.25">
      <c r="A389" s="90"/>
      <c r="B389" s="91"/>
      <c r="C389" s="268" t="s">
        <v>264</v>
      </c>
      <c r="D389" s="268"/>
      <c r="E389" s="268"/>
      <c r="F389" s="268"/>
      <c r="G389" s="268"/>
      <c r="H389" s="268"/>
      <c r="I389" s="268"/>
      <c r="J389" s="268"/>
      <c r="K389" s="268"/>
      <c r="L389" s="92"/>
      <c r="M389" s="93"/>
      <c r="N389" s="94"/>
      <c r="AC389" s="41"/>
      <c r="AD389" s="49"/>
      <c r="AI389" s="49"/>
      <c r="AK389" s="49"/>
      <c r="AL389" s="49" t="s">
        <v>264</v>
      </c>
      <c r="AN389" s="49"/>
    </row>
    <row r="390" spans="1:40" s="4" customFormat="1" ht="15" x14ac:dyDescent="0.25">
      <c r="A390" s="95"/>
      <c r="B390" s="53"/>
      <c r="C390" s="269" t="s">
        <v>192</v>
      </c>
      <c r="D390" s="269"/>
      <c r="E390" s="269"/>
      <c r="F390" s="269"/>
      <c r="G390" s="269"/>
      <c r="H390" s="269"/>
      <c r="I390" s="269"/>
      <c r="J390" s="269"/>
      <c r="K390" s="269"/>
      <c r="L390" s="96">
        <v>54820.17</v>
      </c>
      <c r="M390" s="97"/>
      <c r="N390" s="98"/>
      <c r="AC390" s="41"/>
      <c r="AD390" s="49"/>
      <c r="AI390" s="49"/>
      <c r="AK390" s="49"/>
      <c r="AL390" s="49"/>
      <c r="AM390" s="3" t="s">
        <v>192</v>
      </c>
      <c r="AN390" s="49"/>
    </row>
    <row r="391" spans="1:40" s="4" customFormat="1" ht="15" x14ac:dyDescent="0.25">
      <c r="A391" s="95"/>
      <c r="B391" s="53"/>
      <c r="C391" s="269" t="s">
        <v>193</v>
      </c>
      <c r="D391" s="269"/>
      <c r="E391" s="269"/>
      <c r="F391" s="269"/>
      <c r="G391" s="269"/>
      <c r="H391" s="269"/>
      <c r="I391" s="269"/>
      <c r="J391" s="269"/>
      <c r="K391" s="269"/>
      <c r="L391" s="99"/>
      <c r="M391" s="97"/>
      <c r="N391" s="98"/>
      <c r="AC391" s="41"/>
      <c r="AD391" s="49"/>
      <c r="AI391" s="49"/>
      <c r="AK391" s="49"/>
      <c r="AL391" s="49"/>
      <c r="AM391" s="3" t="s">
        <v>193</v>
      </c>
      <c r="AN391" s="49"/>
    </row>
    <row r="392" spans="1:40" s="4" customFormat="1" ht="15" x14ac:dyDescent="0.25">
      <c r="A392" s="95"/>
      <c r="B392" s="53"/>
      <c r="C392" s="269" t="s">
        <v>194</v>
      </c>
      <c r="D392" s="269"/>
      <c r="E392" s="269"/>
      <c r="F392" s="269"/>
      <c r="G392" s="269"/>
      <c r="H392" s="269"/>
      <c r="I392" s="269"/>
      <c r="J392" s="269"/>
      <c r="K392" s="269"/>
      <c r="L392" s="96">
        <v>1570.93</v>
      </c>
      <c r="M392" s="97"/>
      <c r="N392" s="98"/>
      <c r="AC392" s="41"/>
      <c r="AD392" s="49"/>
      <c r="AI392" s="49"/>
      <c r="AK392" s="49"/>
      <c r="AL392" s="49"/>
      <c r="AM392" s="3" t="s">
        <v>194</v>
      </c>
      <c r="AN392" s="49"/>
    </row>
    <row r="393" spans="1:40" s="4" customFormat="1" ht="15" x14ac:dyDescent="0.25">
      <c r="A393" s="95"/>
      <c r="B393" s="53"/>
      <c r="C393" s="269" t="s">
        <v>195</v>
      </c>
      <c r="D393" s="269"/>
      <c r="E393" s="269"/>
      <c r="F393" s="269"/>
      <c r="G393" s="269"/>
      <c r="H393" s="269"/>
      <c r="I393" s="269"/>
      <c r="J393" s="269"/>
      <c r="K393" s="269"/>
      <c r="L393" s="96">
        <v>53134.31</v>
      </c>
      <c r="M393" s="97"/>
      <c r="N393" s="98"/>
      <c r="AC393" s="41"/>
      <c r="AD393" s="49"/>
      <c r="AI393" s="49"/>
      <c r="AK393" s="49"/>
      <c r="AL393" s="49"/>
      <c r="AM393" s="3" t="s">
        <v>195</v>
      </c>
      <c r="AN393" s="49"/>
    </row>
    <row r="394" spans="1:40" s="4" customFormat="1" ht="15" x14ac:dyDescent="0.25">
      <c r="A394" s="95"/>
      <c r="B394" s="53"/>
      <c r="C394" s="269" t="s">
        <v>196</v>
      </c>
      <c r="D394" s="269"/>
      <c r="E394" s="269"/>
      <c r="F394" s="269"/>
      <c r="G394" s="269"/>
      <c r="H394" s="269"/>
      <c r="I394" s="269"/>
      <c r="J394" s="269"/>
      <c r="K394" s="269"/>
      <c r="L394" s="100">
        <v>150.15</v>
      </c>
      <c r="M394" s="97"/>
      <c r="N394" s="98"/>
      <c r="AC394" s="41"/>
      <c r="AD394" s="49"/>
      <c r="AI394" s="49"/>
      <c r="AK394" s="49"/>
      <c r="AL394" s="49"/>
      <c r="AM394" s="3" t="s">
        <v>196</v>
      </c>
      <c r="AN394" s="49"/>
    </row>
    <row r="395" spans="1:40" s="4" customFormat="1" ht="15" x14ac:dyDescent="0.25">
      <c r="A395" s="95"/>
      <c r="B395" s="53"/>
      <c r="C395" s="269" t="s">
        <v>197</v>
      </c>
      <c r="D395" s="269"/>
      <c r="E395" s="269"/>
      <c r="F395" s="269"/>
      <c r="G395" s="269"/>
      <c r="H395" s="269"/>
      <c r="I395" s="269"/>
      <c r="J395" s="269"/>
      <c r="K395" s="269"/>
      <c r="L395" s="100">
        <v>114.93</v>
      </c>
      <c r="M395" s="97"/>
      <c r="N395" s="98"/>
      <c r="AC395" s="41"/>
      <c r="AD395" s="49"/>
      <c r="AI395" s="49"/>
      <c r="AK395" s="49"/>
      <c r="AL395" s="49"/>
      <c r="AM395" s="3" t="s">
        <v>197</v>
      </c>
      <c r="AN395" s="49"/>
    </row>
    <row r="396" spans="1:40" s="4" customFormat="1" ht="15" x14ac:dyDescent="0.25">
      <c r="A396" s="95"/>
      <c r="B396" s="53"/>
      <c r="C396" s="269" t="s">
        <v>198</v>
      </c>
      <c r="D396" s="269"/>
      <c r="E396" s="269"/>
      <c r="F396" s="269"/>
      <c r="G396" s="269"/>
      <c r="H396" s="269"/>
      <c r="I396" s="269"/>
      <c r="J396" s="269"/>
      <c r="K396" s="269"/>
      <c r="L396" s="96">
        <v>57903.66</v>
      </c>
      <c r="M396" s="97"/>
      <c r="N396" s="98"/>
      <c r="AC396" s="41"/>
      <c r="AD396" s="49"/>
      <c r="AI396" s="49"/>
      <c r="AK396" s="49"/>
      <c r="AL396" s="49"/>
      <c r="AM396" s="3" t="s">
        <v>198</v>
      </c>
      <c r="AN396" s="49"/>
    </row>
    <row r="397" spans="1:40" s="4" customFormat="1" ht="15" x14ac:dyDescent="0.25">
      <c r="A397" s="95"/>
      <c r="B397" s="53"/>
      <c r="C397" s="269" t="s">
        <v>265</v>
      </c>
      <c r="D397" s="269"/>
      <c r="E397" s="269"/>
      <c r="F397" s="269"/>
      <c r="G397" s="269"/>
      <c r="H397" s="269"/>
      <c r="I397" s="269"/>
      <c r="J397" s="269"/>
      <c r="K397" s="269"/>
      <c r="L397" s="96">
        <v>6115.9</v>
      </c>
      <c r="M397" s="97"/>
      <c r="N397" s="98"/>
      <c r="AC397" s="41"/>
      <c r="AD397" s="49"/>
      <c r="AI397" s="49"/>
      <c r="AK397" s="49"/>
      <c r="AL397" s="49"/>
      <c r="AM397" s="3" t="s">
        <v>265</v>
      </c>
      <c r="AN397" s="49"/>
    </row>
    <row r="398" spans="1:40" s="4" customFormat="1" ht="15" x14ac:dyDescent="0.25">
      <c r="A398" s="95"/>
      <c r="B398" s="53"/>
      <c r="C398" s="269" t="s">
        <v>266</v>
      </c>
      <c r="D398" s="269"/>
      <c r="E398" s="269"/>
      <c r="F398" s="269"/>
      <c r="G398" s="269"/>
      <c r="H398" s="269"/>
      <c r="I398" s="269"/>
      <c r="J398" s="269"/>
      <c r="K398" s="269"/>
      <c r="L398" s="99"/>
      <c r="M398" s="97"/>
      <c r="N398" s="98"/>
      <c r="AC398" s="41"/>
      <c r="AD398" s="49"/>
      <c r="AI398" s="49"/>
      <c r="AK398" s="49"/>
      <c r="AL398" s="49"/>
      <c r="AM398" s="3" t="s">
        <v>266</v>
      </c>
      <c r="AN398" s="49"/>
    </row>
    <row r="399" spans="1:40" s="4" customFormat="1" ht="15" x14ac:dyDescent="0.25">
      <c r="A399" s="95"/>
      <c r="B399" s="53"/>
      <c r="C399" s="269" t="s">
        <v>267</v>
      </c>
      <c r="D399" s="269"/>
      <c r="E399" s="269"/>
      <c r="F399" s="269"/>
      <c r="G399" s="269"/>
      <c r="H399" s="269"/>
      <c r="I399" s="269"/>
      <c r="J399" s="269"/>
      <c r="K399" s="269"/>
      <c r="L399" s="96">
        <v>1570.93</v>
      </c>
      <c r="M399" s="97"/>
      <c r="N399" s="98"/>
      <c r="AC399" s="41"/>
      <c r="AD399" s="49"/>
      <c r="AI399" s="49"/>
      <c r="AK399" s="49"/>
      <c r="AL399" s="49"/>
      <c r="AM399" s="3" t="s">
        <v>267</v>
      </c>
      <c r="AN399" s="49"/>
    </row>
    <row r="400" spans="1:40" s="4" customFormat="1" ht="15" x14ac:dyDescent="0.25">
      <c r="A400" s="95"/>
      <c r="B400" s="53"/>
      <c r="C400" s="269" t="s">
        <v>268</v>
      </c>
      <c r="D400" s="269"/>
      <c r="E400" s="269"/>
      <c r="F400" s="269"/>
      <c r="G400" s="269"/>
      <c r="H400" s="269"/>
      <c r="I400" s="269"/>
      <c r="J400" s="269"/>
      <c r="K400" s="269"/>
      <c r="L400" s="96">
        <v>1346.55</v>
      </c>
      <c r="M400" s="97"/>
      <c r="N400" s="98"/>
      <c r="AC400" s="41"/>
      <c r="AD400" s="49"/>
      <c r="AI400" s="49"/>
      <c r="AK400" s="49"/>
      <c r="AL400" s="49"/>
      <c r="AM400" s="3" t="s">
        <v>268</v>
      </c>
      <c r="AN400" s="49"/>
    </row>
    <row r="401" spans="1:42" s="4" customFormat="1" ht="15" x14ac:dyDescent="0.25">
      <c r="A401" s="95"/>
      <c r="B401" s="53"/>
      <c r="C401" s="269" t="s">
        <v>269</v>
      </c>
      <c r="D401" s="269"/>
      <c r="E401" s="269"/>
      <c r="F401" s="269"/>
      <c r="G401" s="269"/>
      <c r="H401" s="269"/>
      <c r="I401" s="269"/>
      <c r="J401" s="269"/>
      <c r="K401" s="269"/>
      <c r="L401" s="100">
        <v>150.15</v>
      </c>
      <c r="M401" s="97"/>
      <c r="N401" s="98"/>
      <c r="AC401" s="41"/>
      <c r="AD401" s="49"/>
      <c r="AI401" s="49"/>
      <c r="AK401" s="49"/>
      <c r="AL401" s="49"/>
      <c r="AM401" s="3" t="s">
        <v>269</v>
      </c>
      <c r="AN401" s="49"/>
    </row>
    <row r="402" spans="1:42" s="4" customFormat="1" ht="15" x14ac:dyDescent="0.25">
      <c r="A402" s="95"/>
      <c r="B402" s="53"/>
      <c r="C402" s="269" t="s">
        <v>270</v>
      </c>
      <c r="D402" s="269"/>
      <c r="E402" s="269"/>
      <c r="F402" s="269"/>
      <c r="G402" s="269"/>
      <c r="H402" s="269"/>
      <c r="I402" s="269"/>
      <c r="J402" s="269"/>
      <c r="K402" s="269"/>
      <c r="L402" s="100">
        <v>114.93</v>
      </c>
      <c r="M402" s="97"/>
      <c r="N402" s="98"/>
      <c r="AC402" s="41"/>
      <c r="AD402" s="49"/>
      <c r="AI402" s="49"/>
      <c r="AK402" s="49"/>
      <c r="AL402" s="49"/>
      <c r="AM402" s="3" t="s">
        <v>270</v>
      </c>
      <c r="AN402" s="49"/>
    </row>
    <row r="403" spans="1:42" s="4" customFormat="1" ht="15" x14ac:dyDescent="0.25">
      <c r="A403" s="95"/>
      <c r="B403" s="53"/>
      <c r="C403" s="269" t="s">
        <v>271</v>
      </c>
      <c r="D403" s="269"/>
      <c r="E403" s="269"/>
      <c r="F403" s="269"/>
      <c r="G403" s="269"/>
      <c r="H403" s="269"/>
      <c r="I403" s="269"/>
      <c r="J403" s="269"/>
      <c r="K403" s="269"/>
      <c r="L403" s="96">
        <v>1909.4</v>
      </c>
      <c r="M403" s="97"/>
      <c r="N403" s="98"/>
      <c r="AC403" s="41"/>
      <c r="AD403" s="49"/>
      <c r="AI403" s="49"/>
      <c r="AK403" s="49"/>
      <c r="AL403" s="49"/>
      <c r="AM403" s="3" t="s">
        <v>271</v>
      </c>
      <c r="AN403" s="49"/>
    </row>
    <row r="404" spans="1:42" s="4" customFormat="1" ht="15" x14ac:dyDescent="0.25">
      <c r="A404" s="95"/>
      <c r="B404" s="53"/>
      <c r="C404" s="269" t="s">
        <v>272</v>
      </c>
      <c r="D404" s="269"/>
      <c r="E404" s="269"/>
      <c r="F404" s="269"/>
      <c r="G404" s="269"/>
      <c r="H404" s="269"/>
      <c r="I404" s="269"/>
      <c r="J404" s="269"/>
      <c r="K404" s="269"/>
      <c r="L404" s="96">
        <v>1174.0899999999999</v>
      </c>
      <c r="M404" s="97"/>
      <c r="N404" s="98"/>
      <c r="AC404" s="41"/>
      <c r="AD404" s="49"/>
      <c r="AI404" s="49"/>
      <c r="AK404" s="49"/>
      <c r="AL404" s="49"/>
      <c r="AM404" s="3" t="s">
        <v>272</v>
      </c>
      <c r="AN404" s="49"/>
    </row>
    <row r="405" spans="1:42" s="4" customFormat="1" ht="15" x14ac:dyDescent="0.25">
      <c r="A405" s="95"/>
      <c r="B405" s="53"/>
      <c r="C405" s="269" t="s">
        <v>273</v>
      </c>
      <c r="D405" s="269"/>
      <c r="E405" s="269"/>
      <c r="F405" s="269"/>
      <c r="G405" s="269"/>
      <c r="H405" s="269"/>
      <c r="I405" s="269"/>
      <c r="J405" s="269"/>
      <c r="K405" s="269"/>
      <c r="L405" s="96">
        <v>51787.76</v>
      </c>
      <c r="M405" s="97"/>
      <c r="N405" s="98"/>
      <c r="AC405" s="41"/>
      <c r="AD405" s="49"/>
      <c r="AI405" s="49"/>
      <c r="AK405" s="49"/>
      <c r="AL405" s="49"/>
      <c r="AM405" s="3" t="s">
        <v>273</v>
      </c>
      <c r="AN405" s="49"/>
    </row>
    <row r="406" spans="1:42" s="4" customFormat="1" ht="15" x14ac:dyDescent="0.25">
      <c r="A406" s="95"/>
      <c r="B406" s="53"/>
      <c r="C406" s="269" t="s">
        <v>206</v>
      </c>
      <c r="D406" s="269"/>
      <c r="E406" s="269"/>
      <c r="F406" s="269"/>
      <c r="G406" s="269"/>
      <c r="H406" s="269"/>
      <c r="I406" s="269"/>
      <c r="J406" s="269"/>
      <c r="K406" s="269"/>
      <c r="L406" s="96">
        <v>1721.08</v>
      </c>
      <c r="M406" s="97"/>
      <c r="N406" s="98"/>
      <c r="AC406" s="41"/>
      <c r="AD406" s="49"/>
      <c r="AI406" s="49"/>
      <c r="AK406" s="49"/>
      <c r="AL406" s="49"/>
      <c r="AM406" s="3" t="s">
        <v>206</v>
      </c>
      <c r="AN406" s="49"/>
    </row>
    <row r="407" spans="1:42" s="4" customFormat="1" ht="15" x14ac:dyDescent="0.25">
      <c r="A407" s="95"/>
      <c r="B407" s="53"/>
      <c r="C407" s="269" t="s">
        <v>207</v>
      </c>
      <c r="D407" s="269"/>
      <c r="E407" s="269"/>
      <c r="F407" s="269"/>
      <c r="G407" s="269"/>
      <c r="H407" s="269"/>
      <c r="I407" s="269"/>
      <c r="J407" s="269"/>
      <c r="K407" s="269"/>
      <c r="L407" s="96">
        <v>1909.4</v>
      </c>
      <c r="M407" s="97"/>
      <c r="N407" s="98"/>
      <c r="AC407" s="41"/>
      <c r="AD407" s="49"/>
      <c r="AI407" s="49"/>
      <c r="AK407" s="49"/>
      <c r="AL407" s="49"/>
      <c r="AM407" s="3" t="s">
        <v>207</v>
      </c>
      <c r="AN407" s="49"/>
    </row>
    <row r="408" spans="1:42" s="4" customFormat="1" ht="15" x14ac:dyDescent="0.25">
      <c r="A408" s="95"/>
      <c r="B408" s="53"/>
      <c r="C408" s="269" t="s">
        <v>208</v>
      </c>
      <c r="D408" s="269"/>
      <c r="E408" s="269"/>
      <c r="F408" s="269"/>
      <c r="G408" s="269"/>
      <c r="H408" s="269"/>
      <c r="I408" s="269"/>
      <c r="J408" s="269"/>
      <c r="K408" s="269"/>
      <c r="L408" s="96">
        <v>1174.0899999999999</v>
      </c>
      <c r="M408" s="97"/>
      <c r="N408" s="98"/>
      <c r="AC408" s="41"/>
      <c r="AD408" s="49"/>
      <c r="AI408" s="49"/>
      <c r="AK408" s="49"/>
      <c r="AL408" s="49"/>
      <c r="AM408" s="3" t="s">
        <v>208</v>
      </c>
      <c r="AN408" s="49"/>
    </row>
    <row r="409" spans="1:42" s="4" customFormat="1" ht="15" x14ac:dyDescent="0.25">
      <c r="A409" s="95"/>
      <c r="B409" s="101"/>
      <c r="C409" s="279" t="s">
        <v>274</v>
      </c>
      <c r="D409" s="279"/>
      <c r="E409" s="279"/>
      <c r="F409" s="279"/>
      <c r="G409" s="279"/>
      <c r="H409" s="279"/>
      <c r="I409" s="279"/>
      <c r="J409" s="279"/>
      <c r="K409" s="279"/>
      <c r="L409" s="102">
        <v>57903.66</v>
      </c>
      <c r="M409" s="103"/>
      <c r="N409" s="104"/>
      <c r="AC409" s="41"/>
      <c r="AD409" s="49"/>
      <c r="AI409" s="49"/>
      <c r="AK409" s="49"/>
      <c r="AL409" s="49"/>
      <c r="AN409" s="49" t="s">
        <v>274</v>
      </c>
    </row>
    <row r="410" spans="1:42" s="4" customFormat="1" ht="10.5" hidden="1" customHeight="1" x14ac:dyDescent="0.25">
      <c r="B410" s="10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6"/>
      <c r="M410" s="106"/>
      <c r="N410" s="106"/>
    </row>
    <row r="411" spans="1:42" s="4" customFormat="1" ht="15" x14ac:dyDescent="0.25">
      <c r="A411" s="90"/>
      <c r="B411" s="91"/>
      <c r="C411" s="268" t="s">
        <v>275</v>
      </c>
      <c r="D411" s="268"/>
      <c r="E411" s="268"/>
      <c r="F411" s="268"/>
      <c r="G411" s="268"/>
      <c r="H411" s="268"/>
      <c r="I411" s="268"/>
      <c r="J411" s="268"/>
      <c r="K411" s="268"/>
      <c r="L411" s="92"/>
      <c r="M411" s="93"/>
      <c r="N411" s="94"/>
      <c r="AO411" s="49" t="s">
        <v>275</v>
      </c>
    </row>
    <row r="412" spans="1:42" s="4" customFormat="1" ht="16.5" x14ac:dyDescent="0.3">
      <c r="A412" s="95"/>
      <c r="B412" s="53"/>
      <c r="C412" s="269" t="s">
        <v>192</v>
      </c>
      <c r="D412" s="269"/>
      <c r="E412" s="269"/>
      <c r="F412" s="269"/>
      <c r="G412" s="269"/>
      <c r="H412" s="269"/>
      <c r="I412" s="269"/>
      <c r="J412" s="269"/>
      <c r="K412" s="269"/>
      <c r="L412" s="96">
        <v>74977.64</v>
      </c>
      <c r="M412" s="97"/>
      <c r="N412" s="107">
        <v>1487007</v>
      </c>
      <c r="O412" s="108"/>
      <c r="P412" s="108"/>
      <c r="Q412" s="108"/>
      <c r="AO412" s="49"/>
      <c r="AP412" s="3" t="s">
        <v>192</v>
      </c>
    </row>
    <row r="413" spans="1:42" s="4" customFormat="1" ht="16.5" x14ac:dyDescent="0.3">
      <c r="A413" s="95"/>
      <c r="B413" s="53"/>
      <c r="C413" s="269" t="s">
        <v>193</v>
      </c>
      <c r="D413" s="269"/>
      <c r="E413" s="269"/>
      <c r="F413" s="269"/>
      <c r="G413" s="269"/>
      <c r="H413" s="269"/>
      <c r="I413" s="269"/>
      <c r="J413" s="269"/>
      <c r="K413" s="269"/>
      <c r="L413" s="99"/>
      <c r="M413" s="97"/>
      <c r="N413" s="98"/>
      <c r="O413" s="108"/>
      <c r="P413" s="108"/>
      <c r="Q413" s="108"/>
      <c r="AO413" s="49"/>
      <c r="AP413" s="3" t="s">
        <v>193</v>
      </c>
    </row>
    <row r="414" spans="1:42" s="4" customFormat="1" ht="16.5" x14ac:dyDescent="0.3">
      <c r="A414" s="95"/>
      <c r="B414" s="53"/>
      <c r="C414" s="269" t="s">
        <v>194</v>
      </c>
      <c r="D414" s="269"/>
      <c r="E414" s="269"/>
      <c r="F414" s="269"/>
      <c r="G414" s="269"/>
      <c r="H414" s="269"/>
      <c r="I414" s="269"/>
      <c r="J414" s="269"/>
      <c r="K414" s="269"/>
      <c r="L414" s="96">
        <v>18439.47</v>
      </c>
      <c r="M414" s="97"/>
      <c r="N414" s="107">
        <v>722459</v>
      </c>
      <c r="O414" s="108"/>
      <c r="P414" s="108"/>
      <c r="Q414" s="108"/>
      <c r="AO414" s="49"/>
      <c r="AP414" s="3" t="s">
        <v>194</v>
      </c>
    </row>
    <row r="415" spans="1:42" s="4" customFormat="1" ht="16.5" x14ac:dyDescent="0.3">
      <c r="A415" s="95"/>
      <c r="B415" s="53"/>
      <c r="C415" s="269" t="s">
        <v>195</v>
      </c>
      <c r="D415" s="269"/>
      <c r="E415" s="269"/>
      <c r="F415" s="269"/>
      <c r="G415" s="269"/>
      <c r="H415" s="269"/>
      <c r="I415" s="269"/>
      <c r="J415" s="269"/>
      <c r="K415" s="269"/>
      <c r="L415" s="96">
        <v>54802.68</v>
      </c>
      <c r="M415" s="97"/>
      <c r="N415" s="107">
        <v>750248</v>
      </c>
      <c r="O415" s="108"/>
      <c r="P415" s="108"/>
      <c r="Q415" s="108"/>
      <c r="AO415" s="49"/>
      <c r="AP415" s="3" t="s">
        <v>195</v>
      </c>
    </row>
    <row r="416" spans="1:42" s="4" customFormat="1" ht="16.5" x14ac:dyDescent="0.3">
      <c r="A416" s="95"/>
      <c r="B416" s="53"/>
      <c r="C416" s="269" t="s">
        <v>196</v>
      </c>
      <c r="D416" s="269"/>
      <c r="E416" s="269"/>
      <c r="F416" s="269"/>
      <c r="G416" s="269"/>
      <c r="H416" s="269"/>
      <c r="I416" s="269"/>
      <c r="J416" s="269"/>
      <c r="K416" s="269"/>
      <c r="L416" s="100">
        <v>729.84</v>
      </c>
      <c r="M416" s="97"/>
      <c r="N416" s="107">
        <v>28595</v>
      </c>
      <c r="O416" s="108"/>
      <c r="P416" s="108"/>
      <c r="Q416" s="108"/>
      <c r="AO416" s="49"/>
      <c r="AP416" s="3" t="s">
        <v>196</v>
      </c>
    </row>
    <row r="417" spans="1:42" s="4" customFormat="1" ht="16.5" x14ac:dyDescent="0.3">
      <c r="A417" s="95"/>
      <c r="B417" s="53"/>
      <c r="C417" s="269" t="s">
        <v>197</v>
      </c>
      <c r="D417" s="269"/>
      <c r="E417" s="269"/>
      <c r="F417" s="269"/>
      <c r="G417" s="269"/>
      <c r="H417" s="269"/>
      <c r="I417" s="269"/>
      <c r="J417" s="269"/>
      <c r="K417" s="269"/>
      <c r="L417" s="96">
        <v>1735.49</v>
      </c>
      <c r="M417" s="97"/>
      <c r="N417" s="107">
        <v>14300</v>
      </c>
      <c r="O417" s="108"/>
      <c r="P417" s="108"/>
      <c r="Q417" s="108"/>
      <c r="AO417" s="49"/>
      <c r="AP417" s="3" t="s">
        <v>197</v>
      </c>
    </row>
    <row r="418" spans="1:42" s="4" customFormat="1" ht="16.5" x14ac:dyDescent="0.3">
      <c r="A418" s="95"/>
      <c r="B418" s="53"/>
      <c r="C418" s="269" t="s">
        <v>198</v>
      </c>
      <c r="D418" s="269"/>
      <c r="E418" s="269"/>
      <c r="F418" s="269"/>
      <c r="G418" s="269"/>
      <c r="H418" s="269"/>
      <c r="I418" s="269"/>
      <c r="J418" s="269"/>
      <c r="K418" s="269"/>
      <c r="L418" s="96">
        <v>100638.01</v>
      </c>
      <c r="M418" s="97"/>
      <c r="N418" s="107">
        <v>2500466</v>
      </c>
      <c r="O418" s="108"/>
      <c r="P418" s="108"/>
      <c r="Q418" s="108"/>
      <c r="AO418" s="49"/>
      <c r="AP418" s="3" t="s">
        <v>198</v>
      </c>
    </row>
    <row r="419" spans="1:42" s="4" customFormat="1" ht="16.5" x14ac:dyDescent="0.3">
      <c r="A419" s="95"/>
      <c r="B419" s="53"/>
      <c r="C419" s="269" t="s">
        <v>265</v>
      </c>
      <c r="D419" s="269"/>
      <c r="E419" s="269"/>
      <c r="F419" s="269"/>
      <c r="G419" s="269"/>
      <c r="H419" s="269"/>
      <c r="I419" s="269"/>
      <c r="J419" s="269"/>
      <c r="K419" s="269"/>
      <c r="L419" s="96">
        <v>48850.25</v>
      </c>
      <c r="M419" s="97"/>
      <c r="N419" s="107">
        <v>1791492</v>
      </c>
      <c r="O419" s="108"/>
      <c r="P419" s="108"/>
      <c r="Q419" s="108"/>
      <c r="AO419" s="49"/>
      <c r="AP419" s="3" t="s">
        <v>265</v>
      </c>
    </row>
    <row r="420" spans="1:42" s="4" customFormat="1" ht="16.5" x14ac:dyDescent="0.3">
      <c r="A420" s="95"/>
      <c r="B420" s="53"/>
      <c r="C420" s="269" t="s">
        <v>266</v>
      </c>
      <c r="D420" s="269"/>
      <c r="E420" s="269"/>
      <c r="F420" s="269"/>
      <c r="G420" s="269"/>
      <c r="H420" s="269"/>
      <c r="I420" s="269"/>
      <c r="J420" s="269"/>
      <c r="K420" s="269"/>
      <c r="L420" s="99"/>
      <c r="M420" s="97"/>
      <c r="N420" s="98"/>
      <c r="O420" s="108"/>
      <c r="P420" s="108"/>
      <c r="Q420" s="108"/>
      <c r="AO420" s="49"/>
      <c r="AP420" s="3" t="s">
        <v>266</v>
      </c>
    </row>
    <row r="421" spans="1:42" s="4" customFormat="1" ht="16.5" x14ac:dyDescent="0.3">
      <c r="A421" s="95"/>
      <c r="B421" s="53"/>
      <c r="C421" s="269" t="s">
        <v>267</v>
      </c>
      <c r="D421" s="269"/>
      <c r="E421" s="269"/>
      <c r="F421" s="269"/>
      <c r="G421" s="269"/>
      <c r="H421" s="269"/>
      <c r="I421" s="269"/>
      <c r="J421" s="269"/>
      <c r="K421" s="269"/>
      <c r="L421" s="96">
        <v>18130.09</v>
      </c>
      <c r="M421" s="97"/>
      <c r="N421" s="107">
        <v>710337</v>
      </c>
      <c r="O421" s="108"/>
      <c r="P421" s="108"/>
      <c r="Q421" s="108"/>
      <c r="AO421" s="49"/>
      <c r="AP421" s="3" t="s">
        <v>267</v>
      </c>
    </row>
    <row r="422" spans="1:42" s="4" customFormat="1" ht="45" x14ac:dyDescent="0.3">
      <c r="A422" s="95"/>
      <c r="B422" s="53" t="s">
        <v>276</v>
      </c>
      <c r="C422" s="269" t="s">
        <v>268</v>
      </c>
      <c r="D422" s="269"/>
      <c r="E422" s="269"/>
      <c r="F422" s="269"/>
      <c r="G422" s="269"/>
      <c r="H422" s="269"/>
      <c r="I422" s="269"/>
      <c r="J422" s="269"/>
      <c r="K422" s="269"/>
      <c r="L422" s="96">
        <v>2697.62</v>
      </c>
      <c r="M422" s="109">
        <v>13.69</v>
      </c>
      <c r="N422" s="107">
        <v>36930</v>
      </c>
      <c r="O422" s="108"/>
      <c r="P422" s="108"/>
      <c r="Q422" s="108"/>
      <c r="AO422" s="49"/>
      <c r="AP422" s="3" t="s">
        <v>268</v>
      </c>
    </row>
    <row r="423" spans="1:42" s="4" customFormat="1" ht="16.5" x14ac:dyDescent="0.3">
      <c r="A423" s="95"/>
      <c r="B423" s="53"/>
      <c r="C423" s="269" t="s">
        <v>269</v>
      </c>
      <c r="D423" s="269"/>
      <c r="E423" s="269"/>
      <c r="F423" s="269"/>
      <c r="G423" s="269"/>
      <c r="H423" s="269"/>
      <c r="I423" s="269"/>
      <c r="J423" s="269"/>
      <c r="K423" s="269"/>
      <c r="L423" s="100">
        <v>685.85</v>
      </c>
      <c r="M423" s="97"/>
      <c r="N423" s="107">
        <v>26871</v>
      </c>
      <c r="O423" s="108"/>
      <c r="P423" s="108"/>
      <c r="Q423" s="108"/>
      <c r="AO423" s="49"/>
      <c r="AP423" s="3" t="s">
        <v>269</v>
      </c>
    </row>
    <row r="424" spans="1:42" s="4" customFormat="1" ht="45" x14ac:dyDescent="0.3">
      <c r="A424" s="95"/>
      <c r="B424" s="53" t="s">
        <v>276</v>
      </c>
      <c r="C424" s="269" t="s">
        <v>270</v>
      </c>
      <c r="D424" s="269"/>
      <c r="E424" s="269"/>
      <c r="F424" s="269"/>
      <c r="G424" s="269"/>
      <c r="H424" s="269"/>
      <c r="I424" s="269"/>
      <c r="J424" s="269"/>
      <c r="K424" s="269"/>
      <c r="L424" s="96">
        <v>1735.49</v>
      </c>
      <c r="M424" s="109">
        <v>8.24</v>
      </c>
      <c r="N424" s="107">
        <v>14300</v>
      </c>
      <c r="O424" s="108"/>
      <c r="P424" s="108"/>
      <c r="Q424" s="108"/>
      <c r="AO424" s="49"/>
      <c r="AP424" s="3" t="s">
        <v>270</v>
      </c>
    </row>
    <row r="425" spans="1:42" s="4" customFormat="1" ht="16.5" x14ac:dyDescent="0.3">
      <c r="A425" s="95"/>
      <c r="B425" s="53"/>
      <c r="C425" s="269" t="s">
        <v>271</v>
      </c>
      <c r="D425" s="269"/>
      <c r="E425" s="269"/>
      <c r="F425" s="269"/>
      <c r="G425" s="269"/>
      <c r="H425" s="269"/>
      <c r="I425" s="269"/>
      <c r="J425" s="269"/>
      <c r="K425" s="269"/>
      <c r="L425" s="96">
        <v>17156.05</v>
      </c>
      <c r="M425" s="97"/>
      <c r="N425" s="107">
        <v>672172</v>
      </c>
      <c r="O425" s="108"/>
      <c r="P425" s="108"/>
      <c r="Q425" s="108"/>
      <c r="AO425" s="49"/>
      <c r="AP425" s="3" t="s">
        <v>271</v>
      </c>
    </row>
    <row r="426" spans="1:42" s="4" customFormat="1" ht="16.5" x14ac:dyDescent="0.3">
      <c r="A426" s="95"/>
      <c r="B426" s="53"/>
      <c r="C426" s="269" t="s">
        <v>272</v>
      </c>
      <c r="D426" s="269"/>
      <c r="E426" s="269"/>
      <c r="F426" s="269"/>
      <c r="G426" s="269"/>
      <c r="H426" s="269"/>
      <c r="I426" s="269"/>
      <c r="J426" s="269"/>
      <c r="K426" s="269"/>
      <c r="L426" s="96">
        <v>9131</v>
      </c>
      <c r="M426" s="97"/>
      <c r="N426" s="107">
        <v>357753</v>
      </c>
      <c r="O426" s="108"/>
      <c r="P426" s="108"/>
      <c r="Q426" s="108"/>
      <c r="AO426" s="49"/>
      <c r="AP426" s="3" t="s">
        <v>272</v>
      </c>
    </row>
    <row r="427" spans="1:42" s="4" customFormat="1" ht="45" x14ac:dyDescent="0.3">
      <c r="A427" s="95"/>
      <c r="B427" s="53" t="s">
        <v>276</v>
      </c>
      <c r="C427" s="269" t="s">
        <v>273</v>
      </c>
      <c r="D427" s="269"/>
      <c r="E427" s="269"/>
      <c r="F427" s="269"/>
      <c r="G427" s="269"/>
      <c r="H427" s="269"/>
      <c r="I427" s="269"/>
      <c r="J427" s="269"/>
      <c r="K427" s="269"/>
      <c r="L427" s="96">
        <v>51787.76</v>
      </c>
      <c r="M427" s="109">
        <v>13.69</v>
      </c>
      <c r="N427" s="107">
        <v>708974</v>
      </c>
      <c r="O427" s="108"/>
      <c r="P427" s="108"/>
      <c r="Q427" s="108"/>
      <c r="AO427" s="49"/>
      <c r="AP427" s="3" t="s">
        <v>273</v>
      </c>
    </row>
    <row r="428" spans="1:42" s="4" customFormat="1" ht="16.5" x14ac:dyDescent="0.3">
      <c r="A428" s="95"/>
      <c r="B428" s="53"/>
      <c r="C428" s="269" t="s">
        <v>205</v>
      </c>
      <c r="D428" s="269"/>
      <c r="E428" s="269"/>
      <c r="F428" s="269"/>
      <c r="G428" s="269"/>
      <c r="H428" s="269"/>
      <c r="I428" s="269"/>
      <c r="J428" s="269"/>
      <c r="K428" s="269"/>
      <c r="L428" s="96">
        <v>1149.67</v>
      </c>
      <c r="M428" s="97"/>
      <c r="N428" s="107">
        <v>36958</v>
      </c>
      <c r="O428" s="108"/>
      <c r="P428" s="108"/>
      <c r="Q428" s="108"/>
      <c r="AO428" s="49"/>
      <c r="AP428" s="3" t="s">
        <v>205</v>
      </c>
    </row>
    <row r="429" spans="1:42" s="4" customFormat="1" ht="16.5" x14ac:dyDescent="0.3">
      <c r="A429" s="95"/>
      <c r="B429" s="53"/>
      <c r="C429" s="269" t="s">
        <v>193</v>
      </c>
      <c r="D429" s="269"/>
      <c r="E429" s="269"/>
      <c r="F429" s="269"/>
      <c r="G429" s="269"/>
      <c r="H429" s="269"/>
      <c r="I429" s="269"/>
      <c r="J429" s="269"/>
      <c r="K429" s="269"/>
      <c r="L429" s="99"/>
      <c r="M429" s="97"/>
      <c r="N429" s="98"/>
      <c r="O429" s="108"/>
      <c r="P429" s="108"/>
      <c r="Q429" s="108"/>
      <c r="AO429" s="49"/>
      <c r="AP429" s="3" t="s">
        <v>193</v>
      </c>
    </row>
    <row r="430" spans="1:42" s="4" customFormat="1" ht="16.5" x14ac:dyDescent="0.3">
      <c r="A430" s="95"/>
      <c r="B430" s="53"/>
      <c r="C430" s="269" t="s">
        <v>199</v>
      </c>
      <c r="D430" s="269"/>
      <c r="E430" s="269"/>
      <c r="F430" s="269"/>
      <c r="G430" s="269"/>
      <c r="H430" s="269"/>
      <c r="I430" s="269"/>
      <c r="J430" s="269"/>
      <c r="K430" s="269"/>
      <c r="L430" s="100">
        <v>309.38</v>
      </c>
      <c r="M430" s="97"/>
      <c r="N430" s="107">
        <v>12122</v>
      </c>
      <c r="O430" s="108"/>
      <c r="P430" s="108"/>
      <c r="Q430" s="108"/>
      <c r="AO430" s="49"/>
      <c r="AP430" s="3" t="s">
        <v>199</v>
      </c>
    </row>
    <row r="431" spans="1:42" s="4" customFormat="1" ht="45" x14ac:dyDescent="0.3">
      <c r="A431" s="95"/>
      <c r="B431" s="53" t="s">
        <v>276</v>
      </c>
      <c r="C431" s="269" t="s">
        <v>200</v>
      </c>
      <c r="D431" s="269"/>
      <c r="E431" s="269"/>
      <c r="F431" s="269"/>
      <c r="G431" s="269"/>
      <c r="H431" s="269"/>
      <c r="I431" s="269"/>
      <c r="J431" s="269"/>
      <c r="K431" s="269"/>
      <c r="L431" s="100">
        <v>317.3</v>
      </c>
      <c r="M431" s="109">
        <v>13.69</v>
      </c>
      <c r="N431" s="107">
        <v>4344</v>
      </c>
      <c r="O431" s="108"/>
      <c r="P431" s="108"/>
      <c r="Q431" s="108"/>
      <c r="AO431" s="49"/>
      <c r="AP431" s="3" t="s">
        <v>200</v>
      </c>
    </row>
    <row r="432" spans="1:42" s="4" customFormat="1" ht="16.5" x14ac:dyDescent="0.3">
      <c r="A432" s="95"/>
      <c r="B432" s="53"/>
      <c r="C432" s="269" t="s">
        <v>201</v>
      </c>
      <c r="D432" s="269"/>
      <c r="E432" s="269"/>
      <c r="F432" s="269"/>
      <c r="G432" s="269"/>
      <c r="H432" s="269"/>
      <c r="I432" s="269"/>
      <c r="J432" s="269"/>
      <c r="K432" s="269"/>
      <c r="L432" s="100">
        <v>43.99</v>
      </c>
      <c r="M432" s="97"/>
      <c r="N432" s="107">
        <v>1724</v>
      </c>
      <c r="O432" s="108"/>
      <c r="P432" s="108"/>
      <c r="Q432" s="108"/>
      <c r="AO432" s="49"/>
      <c r="AP432" s="3" t="s">
        <v>201</v>
      </c>
    </row>
    <row r="433" spans="1:43" s="4" customFormat="1" ht="16.5" x14ac:dyDescent="0.3">
      <c r="A433" s="95"/>
      <c r="B433" s="53"/>
      <c r="C433" s="269" t="s">
        <v>203</v>
      </c>
      <c r="D433" s="269"/>
      <c r="E433" s="269"/>
      <c r="F433" s="269"/>
      <c r="G433" s="269"/>
      <c r="H433" s="269"/>
      <c r="I433" s="269"/>
      <c r="J433" s="269"/>
      <c r="K433" s="269"/>
      <c r="L433" s="100">
        <v>342.77</v>
      </c>
      <c r="M433" s="97"/>
      <c r="N433" s="107">
        <v>13431</v>
      </c>
      <c r="O433" s="108"/>
      <c r="P433" s="108"/>
      <c r="Q433" s="108"/>
      <c r="AO433" s="49"/>
      <c r="AP433" s="3" t="s">
        <v>203</v>
      </c>
    </row>
    <row r="434" spans="1:43" s="4" customFormat="1" ht="16.5" x14ac:dyDescent="0.3">
      <c r="A434" s="95"/>
      <c r="B434" s="53"/>
      <c r="C434" s="269" t="s">
        <v>204</v>
      </c>
      <c r="D434" s="269"/>
      <c r="E434" s="269"/>
      <c r="F434" s="269"/>
      <c r="G434" s="269"/>
      <c r="H434" s="269"/>
      <c r="I434" s="269"/>
      <c r="J434" s="269"/>
      <c r="K434" s="269"/>
      <c r="L434" s="100">
        <v>180.22</v>
      </c>
      <c r="M434" s="97"/>
      <c r="N434" s="107">
        <v>7061</v>
      </c>
      <c r="O434" s="108"/>
      <c r="P434" s="108"/>
      <c r="Q434" s="108"/>
      <c r="AO434" s="49"/>
      <c r="AP434" s="3" t="s">
        <v>204</v>
      </c>
    </row>
    <row r="435" spans="1:43" s="4" customFormat="1" ht="16.5" x14ac:dyDescent="0.3">
      <c r="A435" s="95"/>
      <c r="B435" s="53"/>
      <c r="C435" s="269" t="s">
        <v>206</v>
      </c>
      <c r="D435" s="269"/>
      <c r="E435" s="269"/>
      <c r="F435" s="269"/>
      <c r="G435" s="269"/>
      <c r="H435" s="269"/>
      <c r="I435" s="269"/>
      <c r="J435" s="269"/>
      <c r="K435" s="269"/>
      <c r="L435" s="96">
        <v>19169.310000000001</v>
      </c>
      <c r="M435" s="97"/>
      <c r="N435" s="107">
        <v>751054</v>
      </c>
      <c r="O435" s="108"/>
      <c r="P435" s="108"/>
      <c r="Q435" s="108"/>
      <c r="AO435" s="49"/>
      <c r="AP435" s="3" t="s">
        <v>206</v>
      </c>
    </row>
    <row r="436" spans="1:43" s="4" customFormat="1" ht="16.5" x14ac:dyDescent="0.3">
      <c r="A436" s="95"/>
      <c r="B436" s="53"/>
      <c r="C436" s="269" t="s">
        <v>207</v>
      </c>
      <c r="D436" s="269"/>
      <c r="E436" s="269"/>
      <c r="F436" s="269"/>
      <c r="G436" s="269"/>
      <c r="H436" s="269"/>
      <c r="I436" s="269"/>
      <c r="J436" s="269"/>
      <c r="K436" s="269"/>
      <c r="L436" s="96">
        <v>17498.82</v>
      </c>
      <c r="M436" s="97"/>
      <c r="N436" s="107">
        <v>685603</v>
      </c>
      <c r="O436" s="108"/>
      <c r="P436" s="108"/>
      <c r="Q436" s="108"/>
      <c r="AO436" s="49"/>
      <c r="AP436" s="3" t="s">
        <v>207</v>
      </c>
    </row>
    <row r="437" spans="1:43" s="4" customFormat="1" ht="16.5" x14ac:dyDescent="0.3">
      <c r="A437" s="95"/>
      <c r="B437" s="53"/>
      <c r="C437" s="269" t="s">
        <v>208</v>
      </c>
      <c r="D437" s="269"/>
      <c r="E437" s="269"/>
      <c r="F437" s="269"/>
      <c r="G437" s="269"/>
      <c r="H437" s="269"/>
      <c r="I437" s="269"/>
      <c r="J437" s="269"/>
      <c r="K437" s="269"/>
      <c r="L437" s="96">
        <v>9311.2199999999993</v>
      </c>
      <c r="M437" s="97"/>
      <c r="N437" s="107">
        <v>364814</v>
      </c>
      <c r="O437" s="108"/>
      <c r="P437" s="108"/>
      <c r="Q437" s="108"/>
      <c r="AO437" s="49"/>
      <c r="AP437" s="3" t="s">
        <v>208</v>
      </c>
    </row>
    <row r="438" spans="1:43" s="4" customFormat="1" ht="16.5" x14ac:dyDescent="0.3">
      <c r="A438" s="95"/>
      <c r="B438" s="101"/>
      <c r="C438" s="279" t="s">
        <v>277</v>
      </c>
      <c r="D438" s="279"/>
      <c r="E438" s="279"/>
      <c r="F438" s="279"/>
      <c r="G438" s="279"/>
      <c r="H438" s="279"/>
      <c r="I438" s="279"/>
      <c r="J438" s="279"/>
      <c r="K438" s="279"/>
      <c r="L438" s="102">
        <v>101787.68</v>
      </c>
      <c r="M438" s="103"/>
      <c r="N438" s="110">
        <v>2537424</v>
      </c>
      <c r="O438" s="108"/>
      <c r="P438" s="108"/>
      <c r="Q438" s="108"/>
      <c r="AO438" s="49"/>
      <c r="AQ438" s="49" t="s">
        <v>277</v>
      </c>
    </row>
    <row r="439" spans="1:43" s="4" customFormat="1" ht="1.5" customHeight="1" x14ac:dyDescent="0.25">
      <c r="B439" s="89"/>
      <c r="C439" s="87"/>
      <c r="D439" s="87"/>
      <c r="E439" s="87"/>
      <c r="F439" s="87"/>
      <c r="G439" s="87"/>
      <c r="H439" s="87"/>
      <c r="I439" s="87"/>
      <c r="J439" s="87"/>
      <c r="K439" s="87"/>
      <c r="L439" s="102"/>
      <c r="M439" s="111"/>
      <c r="N439" s="112"/>
    </row>
    <row r="440" spans="1:43" s="4" customFormat="1" ht="26.25" customHeight="1" x14ac:dyDescent="0.25">
      <c r="A440" s="113"/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</row>
    <row r="441" spans="1:43" s="24" customFormat="1" ht="12.75" customHeight="1" x14ac:dyDescent="0.2">
      <c r="A441" s="6"/>
      <c r="B441" s="115" t="s">
        <v>278</v>
      </c>
      <c r="C441" s="281"/>
      <c r="D441" s="281"/>
      <c r="E441" s="281"/>
      <c r="F441" s="281"/>
      <c r="G441" s="281"/>
      <c r="H441" s="281"/>
      <c r="I441" s="281"/>
      <c r="J441" s="281"/>
      <c r="K441" s="281"/>
      <c r="L441" s="281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</row>
    <row r="442" spans="1:43" s="24" customFormat="1" ht="13.5" customHeight="1" x14ac:dyDescent="0.2">
      <c r="A442" s="6"/>
      <c r="B442" s="116"/>
      <c r="C442" s="280" t="s">
        <v>279</v>
      </c>
      <c r="D442" s="280"/>
      <c r="E442" s="280"/>
      <c r="F442" s="280"/>
      <c r="G442" s="280"/>
      <c r="H442" s="280"/>
      <c r="I442" s="280"/>
      <c r="J442" s="280"/>
      <c r="K442" s="280"/>
      <c r="L442" s="280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</row>
    <row r="443" spans="1:43" s="24" customFormat="1" ht="13.5" customHeight="1" x14ac:dyDescent="0.2">
      <c r="A443" s="6"/>
      <c r="B443" s="115" t="s">
        <v>280</v>
      </c>
      <c r="C443" s="281"/>
      <c r="D443" s="281"/>
      <c r="E443" s="281"/>
      <c r="F443" s="281"/>
      <c r="G443" s="281"/>
      <c r="H443" s="281"/>
      <c r="I443" s="281"/>
      <c r="J443" s="281"/>
      <c r="K443" s="281"/>
      <c r="L443" s="281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</row>
    <row r="444" spans="1:43" s="24" customFormat="1" ht="13.5" customHeight="1" x14ac:dyDescent="0.2">
      <c r="A444" s="6"/>
      <c r="C444" s="280" t="s">
        <v>279</v>
      </c>
      <c r="D444" s="280"/>
      <c r="E444" s="280"/>
      <c r="F444" s="280"/>
      <c r="G444" s="280"/>
      <c r="H444" s="280"/>
      <c r="I444" s="280"/>
      <c r="J444" s="280"/>
      <c r="K444" s="280"/>
      <c r="L444" s="280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</row>
    <row r="445" spans="1:43" s="4" customFormat="1" ht="21" customHeight="1" x14ac:dyDescent="0.25"/>
    <row r="446" spans="1:43" s="4" customFormat="1" ht="15" x14ac:dyDescent="0.25">
      <c r="B446" s="117"/>
      <c r="D446" s="117"/>
      <c r="F446" s="117"/>
    </row>
  </sheetData>
  <mergeCells count="428">
    <mergeCell ref="C442:L442"/>
    <mergeCell ref="C443:L443"/>
    <mergeCell ref="C444:L444"/>
    <mergeCell ref="C435:K435"/>
    <mergeCell ref="C436:K436"/>
    <mergeCell ref="C437:K437"/>
    <mergeCell ref="C438:K438"/>
    <mergeCell ref="C441:L441"/>
    <mergeCell ref="C430:K430"/>
    <mergeCell ref="C431:K431"/>
    <mergeCell ref="C432:K432"/>
    <mergeCell ref="C433:K433"/>
    <mergeCell ref="C434:K434"/>
    <mergeCell ref="C425:K425"/>
    <mergeCell ref="C426:K426"/>
    <mergeCell ref="C427:K427"/>
    <mergeCell ref="C428:K428"/>
    <mergeCell ref="C429:K429"/>
    <mergeCell ref="C420:K420"/>
    <mergeCell ref="C421:K421"/>
    <mergeCell ref="C422:K422"/>
    <mergeCell ref="C423:K423"/>
    <mergeCell ref="C424:K424"/>
    <mergeCell ref="C415:K415"/>
    <mergeCell ref="C416:K416"/>
    <mergeCell ref="C417:K417"/>
    <mergeCell ref="C418:K418"/>
    <mergeCell ref="C419:K419"/>
    <mergeCell ref="C409:K409"/>
    <mergeCell ref="C411:K411"/>
    <mergeCell ref="C412:K412"/>
    <mergeCell ref="C413:K413"/>
    <mergeCell ref="C414:K414"/>
    <mergeCell ref="C404:K404"/>
    <mergeCell ref="C405:K405"/>
    <mergeCell ref="C406:K406"/>
    <mergeCell ref="C407:K407"/>
    <mergeCell ref="C408:K408"/>
    <mergeCell ref="C399:K399"/>
    <mergeCell ref="C400:K400"/>
    <mergeCell ref="C401:K401"/>
    <mergeCell ref="C402:K402"/>
    <mergeCell ref="C403:K403"/>
    <mergeCell ref="C394:K394"/>
    <mergeCell ref="C395:K395"/>
    <mergeCell ref="C396:K396"/>
    <mergeCell ref="C397:K397"/>
    <mergeCell ref="C398:K398"/>
    <mergeCell ref="C389:K389"/>
    <mergeCell ref="C390:K390"/>
    <mergeCell ref="C391:K391"/>
    <mergeCell ref="C392:K392"/>
    <mergeCell ref="C393:K393"/>
    <mergeCell ref="C383:N383"/>
    <mergeCell ref="C384:E384"/>
    <mergeCell ref="C385:E385"/>
    <mergeCell ref="C386:N386"/>
    <mergeCell ref="C387:E387"/>
    <mergeCell ref="C378:E378"/>
    <mergeCell ref="C379:E379"/>
    <mergeCell ref="C380:E380"/>
    <mergeCell ref="C381:E381"/>
    <mergeCell ref="C382:E382"/>
    <mergeCell ref="C373:E373"/>
    <mergeCell ref="C374:E374"/>
    <mergeCell ref="C375:E375"/>
    <mergeCell ref="C376:E376"/>
    <mergeCell ref="C377:E377"/>
    <mergeCell ref="C368:E368"/>
    <mergeCell ref="C369:E369"/>
    <mergeCell ref="C370:N370"/>
    <mergeCell ref="C371:E371"/>
    <mergeCell ref="C372:E372"/>
    <mergeCell ref="C363:E363"/>
    <mergeCell ref="C364:E364"/>
    <mergeCell ref="C365:E365"/>
    <mergeCell ref="C366:E366"/>
    <mergeCell ref="C367:N367"/>
    <mergeCell ref="C358:E358"/>
    <mergeCell ref="C359:E359"/>
    <mergeCell ref="C360:E360"/>
    <mergeCell ref="C361:E361"/>
    <mergeCell ref="C362:E362"/>
    <mergeCell ref="C353:E353"/>
    <mergeCell ref="C354:N354"/>
    <mergeCell ref="C355:E355"/>
    <mergeCell ref="C356:E356"/>
    <mergeCell ref="C357:E357"/>
    <mergeCell ref="C348:E348"/>
    <mergeCell ref="C349:E349"/>
    <mergeCell ref="C350:E350"/>
    <mergeCell ref="C351:E351"/>
    <mergeCell ref="C352:E352"/>
    <mergeCell ref="C343:E343"/>
    <mergeCell ref="C344:E344"/>
    <mergeCell ref="C345:E345"/>
    <mergeCell ref="C346:E346"/>
    <mergeCell ref="C347:E347"/>
    <mergeCell ref="C338:E338"/>
    <mergeCell ref="C339:E339"/>
    <mergeCell ref="C340:E340"/>
    <mergeCell ref="C341:N341"/>
    <mergeCell ref="C342:E342"/>
    <mergeCell ref="C333:E333"/>
    <mergeCell ref="C334:E334"/>
    <mergeCell ref="C335:E335"/>
    <mergeCell ref="C336:E336"/>
    <mergeCell ref="C337:E337"/>
    <mergeCell ref="C328:E328"/>
    <mergeCell ref="C329:E329"/>
    <mergeCell ref="C330:E330"/>
    <mergeCell ref="C331:E331"/>
    <mergeCell ref="C332:N332"/>
    <mergeCell ref="C323:E323"/>
    <mergeCell ref="C324:E324"/>
    <mergeCell ref="C325:E325"/>
    <mergeCell ref="C326:E326"/>
    <mergeCell ref="C327:E327"/>
    <mergeCell ref="C318:N318"/>
    <mergeCell ref="C319:N319"/>
    <mergeCell ref="C320:E320"/>
    <mergeCell ref="C321:E321"/>
    <mergeCell ref="C322:E322"/>
    <mergeCell ref="C313:E313"/>
    <mergeCell ref="C314:E314"/>
    <mergeCell ref="C315:E315"/>
    <mergeCell ref="C316:E316"/>
    <mergeCell ref="C317:E317"/>
    <mergeCell ref="C308:E308"/>
    <mergeCell ref="C309:E309"/>
    <mergeCell ref="C310:E310"/>
    <mergeCell ref="C311:E311"/>
    <mergeCell ref="C312:E312"/>
    <mergeCell ref="C303:K303"/>
    <mergeCell ref="A304:N304"/>
    <mergeCell ref="C305:E305"/>
    <mergeCell ref="C306:N306"/>
    <mergeCell ref="C307:E307"/>
    <mergeCell ref="C298:K298"/>
    <mergeCell ref="C299:K299"/>
    <mergeCell ref="C300:K300"/>
    <mergeCell ref="C301:K301"/>
    <mergeCell ref="C302:K302"/>
    <mergeCell ref="C293:K293"/>
    <mergeCell ref="C294:K294"/>
    <mergeCell ref="C295:K295"/>
    <mergeCell ref="C296:K296"/>
    <mergeCell ref="C297:K297"/>
    <mergeCell ref="C288:K288"/>
    <mergeCell ref="C289:K289"/>
    <mergeCell ref="C290:K290"/>
    <mergeCell ref="C291:K291"/>
    <mergeCell ref="C292:K292"/>
    <mergeCell ref="C283:K283"/>
    <mergeCell ref="C284:K284"/>
    <mergeCell ref="C285:K285"/>
    <mergeCell ref="C286:K286"/>
    <mergeCell ref="C287:K287"/>
    <mergeCell ref="C278:K278"/>
    <mergeCell ref="C279:K279"/>
    <mergeCell ref="C280:K280"/>
    <mergeCell ref="C281:K281"/>
    <mergeCell ref="C282:K282"/>
    <mergeCell ref="C272:E272"/>
    <mergeCell ref="C273:E273"/>
    <mergeCell ref="C274:E274"/>
    <mergeCell ref="C275:E275"/>
    <mergeCell ref="C276:E276"/>
    <mergeCell ref="C267:E267"/>
    <mergeCell ref="C268:E268"/>
    <mergeCell ref="C269:E269"/>
    <mergeCell ref="C270:E270"/>
    <mergeCell ref="C271:E271"/>
    <mergeCell ref="C262:E262"/>
    <mergeCell ref="C263:E263"/>
    <mergeCell ref="C264:E264"/>
    <mergeCell ref="C265:N265"/>
    <mergeCell ref="C266:E266"/>
    <mergeCell ref="C257:E257"/>
    <mergeCell ref="C258:E258"/>
    <mergeCell ref="C259:E259"/>
    <mergeCell ref="C260:E260"/>
    <mergeCell ref="C261:E261"/>
    <mergeCell ref="C252:E252"/>
    <mergeCell ref="C253:N253"/>
    <mergeCell ref="C254:E254"/>
    <mergeCell ref="C255:E255"/>
    <mergeCell ref="C256:E256"/>
    <mergeCell ref="C247:E247"/>
    <mergeCell ref="C248:E248"/>
    <mergeCell ref="C249:E249"/>
    <mergeCell ref="C250:E250"/>
    <mergeCell ref="C251:E251"/>
    <mergeCell ref="C242:E242"/>
    <mergeCell ref="C243:E243"/>
    <mergeCell ref="C244:N244"/>
    <mergeCell ref="C245:E245"/>
    <mergeCell ref="C246:E246"/>
    <mergeCell ref="C237:E237"/>
    <mergeCell ref="C238:E238"/>
    <mergeCell ref="C239:E239"/>
    <mergeCell ref="C240:E240"/>
    <mergeCell ref="C241:E241"/>
    <mergeCell ref="C232:N232"/>
    <mergeCell ref="C233:E233"/>
    <mergeCell ref="C234:E234"/>
    <mergeCell ref="C235:E235"/>
    <mergeCell ref="C236:E236"/>
    <mergeCell ref="C227:E227"/>
    <mergeCell ref="C228:E228"/>
    <mergeCell ref="C229:E229"/>
    <mergeCell ref="C230:E230"/>
    <mergeCell ref="C231:E231"/>
    <mergeCell ref="C222:E222"/>
    <mergeCell ref="C223:E223"/>
    <mergeCell ref="C224:E224"/>
    <mergeCell ref="C225:E225"/>
    <mergeCell ref="C226:E226"/>
    <mergeCell ref="C217:E217"/>
    <mergeCell ref="C218:E218"/>
    <mergeCell ref="C219:E219"/>
    <mergeCell ref="C220:E220"/>
    <mergeCell ref="C221:E221"/>
    <mergeCell ref="C212:N212"/>
    <mergeCell ref="C213:E213"/>
    <mergeCell ref="C214:E214"/>
    <mergeCell ref="C215:E215"/>
    <mergeCell ref="C216:E216"/>
    <mergeCell ref="C207:E207"/>
    <mergeCell ref="C208:E208"/>
    <mergeCell ref="C209:E209"/>
    <mergeCell ref="C210:E210"/>
    <mergeCell ref="C211:E211"/>
    <mergeCell ref="C202:E202"/>
    <mergeCell ref="C203:E203"/>
    <mergeCell ref="C204:E204"/>
    <mergeCell ref="C205:E205"/>
    <mergeCell ref="C206:E206"/>
    <mergeCell ref="C197:E197"/>
    <mergeCell ref="A198:N198"/>
    <mergeCell ref="C199:E199"/>
    <mergeCell ref="C200:N200"/>
    <mergeCell ref="C201:E201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C191:E191"/>
    <mergeCell ref="C182:E182"/>
    <mergeCell ref="C183:E183"/>
    <mergeCell ref="A184:N184"/>
    <mergeCell ref="C185:E185"/>
    <mergeCell ref="C186:N186"/>
    <mergeCell ref="C177:E177"/>
    <mergeCell ref="C178:E178"/>
    <mergeCell ref="C179:E179"/>
    <mergeCell ref="C180:E180"/>
    <mergeCell ref="C181:E181"/>
    <mergeCell ref="C172:N172"/>
    <mergeCell ref="C173:E173"/>
    <mergeCell ref="C174:E174"/>
    <mergeCell ref="C175:E175"/>
    <mergeCell ref="C176:E176"/>
    <mergeCell ref="C167:E167"/>
    <mergeCell ref="C168:E168"/>
    <mergeCell ref="C169:E169"/>
    <mergeCell ref="C170:E170"/>
    <mergeCell ref="C171:E171"/>
    <mergeCell ref="C162:E162"/>
    <mergeCell ref="C163:E163"/>
    <mergeCell ref="C164:E164"/>
    <mergeCell ref="C165:E165"/>
    <mergeCell ref="C166:E166"/>
    <mergeCell ref="C157:E157"/>
    <mergeCell ref="A158:N158"/>
    <mergeCell ref="C159:E159"/>
    <mergeCell ref="C160:N160"/>
    <mergeCell ref="C161:E161"/>
    <mergeCell ref="C152:E152"/>
    <mergeCell ref="C153:E153"/>
    <mergeCell ref="C154:E154"/>
    <mergeCell ref="C155:E155"/>
    <mergeCell ref="C156:E156"/>
    <mergeCell ref="C147:E147"/>
    <mergeCell ref="C148:E148"/>
    <mergeCell ref="C149:E149"/>
    <mergeCell ref="C150:E150"/>
    <mergeCell ref="C151:E151"/>
    <mergeCell ref="C142:E142"/>
    <mergeCell ref="C143:E143"/>
    <mergeCell ref="C144:E144"/>
    <mergeCell ref="C145:E145"/>
    <mergeCell ref="C146:N146"/>
    <mergeCell ref="C137:N137"/>
    <mergeCell ref="C138:E138"/>
    <mergeCell ref="C139:E139"/>
    <mergeCell ref="C140:E140"/>
    <mergeCell ref="C141:E141"/>
    <mergeCell ref="C132:E132"/>
    <mergeCell ref="C133:E133"/>
    <mergeCell ref="C134:E134"/>
    <mergeCell ref="C135:E135"/>
    <mergeCell ref="C136:E136"/>
    <mergeCell ref="C127:E127"/>
    <mergeCell ref="C128:E128"/>
    <mergeCell ref="C129:E129"/>
    <mergeCell ref="C130:E130"/>
    <mergeCell ref="C131:E131"/>
    <mergeCell ref="C122:E122"/>
    <mergeCell ref="C123:E123"/>
    <mergeCell ref="C124:E124"/>
    <mergeCell ref="C125:N125"/>
    <mergeCell ref="C126:E126"/>
    <mergeCell ref="C117:E117"/>
    <mergeCell ref="C118:E118"/>
    <mergeCell ref="C119:E119"/>
    <mergeCell ref="C120:E120"/>
    <mergeCell ref="C121:E121"/>
    <mergeCell ref="C112:E112"/>
    <mergeCell ref="C113:E113"/>
    <mergeCell ref="C114:E114"/>
    <mergeCell ref="C115:N115"/>
    <mergeCell ref="C116:E116"/>
    <mergeCell ref="C107:E107"/>
    <mergeCell ref="C108:E108"/>
    <mergeCell ref="C109:E109"/>
    <mergeCell ref="C110:E110"/>
    <mergeCell ref="C111:E111"/>
    <mergeCell ref="C102:N102"/>
    <mergeCell ref="C103:E103"/>
    <mergeCell ref="C104:E104"/>
    <mergeCell ref="C105:E105"/>
    <mergeCell ref="C106:E106"/>
    <mergeCell ref="C97:E97"/>
    <mergeCell ref="C98:E98"/>
    <mergeCell ref="C99:E99"/>
    <mergeCell ref="C100:E100"/>
    <mergeCell ref="C101:E101"/>
    <mergeCell ref="C92:E92"/>
    <mergeCell ref="C93:E93"/>
    <mergeCell ref="C94:E94"/>
    <mergeCell ref="C95:E95"/>
    <mergeCell ref="C96:E96"/>
    <mergeCell ref="C87:E87"/>
    <mergeCell ref="C88:E88"/>
    <mergeCell ref="C89:E89"/>
    <mergeCell ref="C90:N90"/>
    <mergeCell ref="C91:E91"/>
    <mergeCell ref="C82:E82"/>
    <mergeCell ref="C83:E83"/>
    <mergeCell ref="C84:E84"/>
    <mergeCell ref="C85:E85"/>
    <mergeCell ref="C86:E86"/>
    <mergeCell ref="C77:E77"/>
    <mergeCell ref="C78:N78"/>
    <mergeCell ref="C79:E79"/>
    <mergeCell ref="C80:E80"/>
    <mergeCell ref="C81:E81"/>
    <mergeCell ref="C72:E72"/>
    <mergeCell ref="C73:E73"/>
    <mergeCell ref="C74:E74"/>
    <mergeCell ref="C75:E75"/>
    <mergeCell ref="C76:E76"/>
    <mergeCell ref="C67:E67"/>
    <mergeCell ref="C68:E68"/>
    <mergeCell ref="C69:N69"/>
    <mergeCell ref="C70:E70"/>
    <mergeCell ref="C71:E71"/>
    <mergeCell ref="C62:E62"/>
    <mergeCell ref="C63:E63"/>
    <mergeCell ref="C64:E64"/>
    <mergeCell ref="C65:E65"/>
    <mergeCell ref="C66:E66"/>
    <mergeCell ref="C57:N57"/>
    <mergeCell ref="C58:E58"/>
    <mergeCell ref="C59:E59"/>
    <mergeCell ref="C60:E60"/>
    <mergeCell ref="C61:E61"/>
    <mergeCell ref="C52:E52"/>
    <mergeCell ref="C53:E53"/>
    <mergeCell ref="C54:E54"/>
    <mergeCell ref="C55:E55"/>
    <mergeCell ref="C56:E56"/>
    <mergeCell ref="C47:E47"/>
    <mergeCell ref="C48:N48"/>
    <mergeCell ref="C49:E49"/>
    <mergeCell ref="C50:E50"/>
    <mergeCell ref="C51:E51"/>
    <mergeCell ref="C42:E42"/>
    <mergeCell ref="C43:E43"/>
    <mergeCell ref="C44:E44"/>
    <mergeCell ref="C45:E45"/>
    <mergeCell ref="C46:E46"/>
    <mergeCell ref="C37:E37"/>
    <mergeCell ref="C38:E38"/>
    <mergeCell ref="C39:E39"/>
    <mergeCell ref="C40:E40"/>
    <mergeCell ref="C41:E41"/>
    <mergeCell ref="N30:N32"/>
    <mergeCell ref="C33:E33"/>
    <mergeCell ref="A34:N34"/>
    <mergeCell ref="C35:E35"/>
    <mergeCell ref="C36:N36"/>
    <mergeCell ref="L26:M26"/>
    <mergeCell ref="L27:M27"/>
    <mergeCell ref="L28:M28"/>
    <mergeCell ref="A30:A32"/>
    <mergeCell ref="B30:B32"/>
    <mergeCell ref="C30:E32"/>
    <mergeCell ref="F30:F32"/>
    <mergeCell ref="G30:I31"/>
    <mergeCell ref="J30:L31"/>
    <mergeCell ref="M30:M32"/>
    <mergeCell ref="A13:N13"/>
    <mergeCell ref="A15:N15"/>
    <mergeCell ref="A16:N16"/>
    <mergeCell ref="B18:F18"/>
    <mergeCell ref="B19:F19"/>
    <mergeCell ref="D4:N4"/>
    <mergeCell ref="A8:N8"/>
    <mergeCell ref="A9:N9"/>
    <mergeCell ref="A11:N11"/>
    <mergeCell ref="A12:N12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workbookViewId="0">
      <selection activeCell="A27" sqref="A27:XFD31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47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2" width="154" style="3" hidden="1" customWidth="1"/>
    <col min="23" max="23" width="34.140625" style="3" hidden="1" customWidth="1"/>
    <col min="24" max="24" width="125" style="3" hidden="1" customWidth="1"/>
    <col min="25" max="28" width="34.140625" style="3" hidden="1" customWidth="1"/>
    <col min="29" max="30" width="125" style="3" hidden="1" customWidth="1"/>
    <col min="31" max="36" width="91.85546875" style="3" hidden="1" customWidth="1"/>
    <col min="37" max="16384" width="9.140625" style="2"/>
  </cols>
  <sheetData>
    <row r="1" spans="1:6" s="4" customFormat="1" ht="15" x14ac:dyDescent="0.25">
      <c r="B1" s="1"/>
      <c r="C1" s="1"/>
      <c r="D1" s="1"/>
      <c r="E1" s="1"/>
      <c r="F1" s="1"/>
    </row>
    <row r="2" spans="1:6" s="4" customFormat="1" ht="10.5" customHeight="1" x14ac:dyDescent="0.25">
      <c r="B2" s="1"/>
      <c r="C2" s="1"/>
      <c r="D2" s="1"/>
      <c r="E2" s="1"/>
      <c r="F2" s="1"/>
    </row>
    <row r="3" spans="1:6" s="4" customFormat="1" ht="8.25" customHeight="1" x14ac:dyDescent="0.25">
      <c r="A3" s="6"/>
      <c r="B3" s="6"/>
      <c r="C3" s="6"/>
      <c r="D3" s="6"/>
      <c r="E3" s="6"/>
      <c r="F3" s="6"/>
    </row>
    <row r="4" spans="1:6" s="4" customFormat="1" ht="9.75" customHeight="1" x14ac:dyDescent="0.25">
      <c r="A4" s="6"/>
      <c r="B4" s="6"/>
      <c r="C4" s="18"/>
      <c r="D4" s="18"/>
      <c r="E4" s="18"/>
      <c r="F4" s="18"/>
    </row>
    <row r="5" spans="1:6" s="4" customFormat="1" ht="15" x14ac:dyDescent="0.25">
      <c r="A5" s="19"/>
      <c r="B5" s="6"/>
      <c r="C5" s="6"/>
      <c r="D5" s="1"/>
      <c r="E5" s="23"/>
      <c r="F5" s="23"/>
    </row>
    <row r="6" spans="1:6" s="4" customFormat="1" ht="9.75" customHeight="1" x14ac:dyDescent="0.25">
      <c r="A6" s="6"/>
      <c r="B6" s="24"/>
      <c r="C6" s="148"/>
      <c r="D6" s="148"/>
      <c r="E6" s="148"/>
      <c r="F6" s="148"/>
    </row>
    <row r="7" spans="1:6" s="4" customFormat="1" ht="12.75" customHeight="1" x14ac:dyDescent="0.25">
      <c r="A7" s="282" t="s">
        <v>757</v>
      </c>
      <c r="B7" s="282"/>
      <c r="C7" s="282"/>
      <c r="D7" s="282"/>
      <c r="E7" s="282"/>
      <c r="F7" s="282"/>
    </row>
    <row r="8" spans="1:6" s="4" customFormat="1" ht="12.75" customHeight="1" x14ac:dyDescent="0.25">
      <c r="A8" s="6"/>
      <c r="B8" s="31"/>
      <c r="C8" s="32"/>
      <c r="D8" s="149"/>
    </row>
    <row r="9" spans="1:6" s="4" customFormat="1" ht="12.75" customHeight="1" x14ac:dyDescent="0.25">
      <c r="A9" s="6"/>
      <c r="B9" s="31"/>
      <c r="C9" s="32"/>
      <c r="D9" s="149"/>
      <c r="F9" s="24"/>
    </row>
    <row r="10" spans="1:6" s="4" customFormat="1" ht="12.75" customHeight="1" x14ac:dyDescent="0.25">
      <c r="A10" s="6"/>
      <c r="B10" s="31"/>
      <c r="C10" s="32"/>
      <c r="D10" s="149"/>
      <c r="F10" s="24"/>
    </row>
    <row r="11" spans="1:6" s="4" customFormat="1" ht="12.75" customHeight="1" x14ac:dyDescent="0.25">
      <c r="A11" s="6"/>
      <c r="B11" s="31"/>
      <c r="C11" s="32"/>
      <c r="D11" s="149"/>
      <c r="F11" s="24"/>
    </row>
    <row r="12" spans="1:6" s="4" customFormat="1" ht="12.75" customHeight="1" x14ac:dyDescent="0.25">
      <c r="A12" s="6"/>
      <c r="B12" s="31"/>
      <c r="C12" s="32"/>
      <c r="D12" s="149"/>
      <c r="F12" s="24"/>
    </row>
    <row r="13" spans="1:6" s="4" customFormat="1" ht="9.75" customHeight="1" x14ac:dyDescent="0.25">
      <c r="A13" s="36"/>
    </row>
    <row r="14" spans="1:6" s="4" customFormat="1" ht="36" customHeight="1" x14ac:dyDescent="0.25">
      <c r="A14" s="231" t="s">
        <v>38</v>
      </c>
      <c r="B14" s="232" t="s">
        <v>40</v>
      </c>
      <c r="C14" s="232"/>
      <c r="D14" s="232"/>
      <c r="E14" s="232" t="s">
        <v>41</v>
      </c>
      <c r="F14" s="233" t="s">
        <v>42</v>
      </c>
    </row>
    <row r="15" spans="1:6" s="4" customFormat="1" ht="11.25" customHeight="1" x14ac:dyDescent="0.25">
      <c r="A15" s="231"/>
      <c r="B15" s="232"/>
      <c r="C15" s="232"/>
      <c r="D15" s="232"/>
      <c r="E15" s="232"/>
      <c r="F15" s="234"/>
    </row>
    <row r="16" spans="1:6" s="4" customFormat="1" ht="34.5" customHeight="1" x14ac:dyDescent="0.25">
      <c r="A16" s="231"/>
      <c r="B16" s="232"/>
      <c r="C16" s="232"/>
      <c r="D16" s="232"/>
      <c r="E16" s="232"/>
      <c r="F16" s="235"/>
    </row>
    <row r="17" spans="1:33" s="4" customFormat="1" ht="15" x14ac:dyDescent="0.25">
      <c r="A17" s="38">
        <v>1</v>
      </c>
      <c r="B17" s="236">
        <v>3</v>
      </c>
      <c r="C17" s="236"/>
      <c r="D17" s="236"/>
      <c r="E17" s="39">
        <v>4</v>
      </c>
      <c r="F17" s="39">
        <v>7</v>
      </c>
      <c r="G17" s="40"/>
      <c r="H17" s="40"/>
      <c r="I17" s="40"/>
    </row>
    <row r="18" spans="1:33" s="4" customFormat="1" ht="15" customHeight="1" x14ac:dyDescent="0.25">
      <c r="A18" s="284" t="s">
        <v>758</v>
      </c>
      <c r="B18" s="285"/>
      <c r="C18" s="285"/>
      <c r="D18" s="285"/>
      <c r="E18" s="285"/>
      <c r="F18" s="285"/>
      <c r="U18" s="41" t="s">
        <v>282</v>
      </c>
    </row>
    <row r="19" spans="1:33" s="4" customFormat="1" ht="23.25" x14ac:dyDescent="0.25">
      <c r="A19" s="42" t="s">
        <v>57</v>
      </c>
      <c r="B19" s="283" t="s">
        <v>283</v>
      </c>
      <c r="C19" s="283"/>
      <c r="D19" s="283"/>
      <c r="E19" s="155" t="s">
        <v>284</v>
      </c>
      <c r="F19" s="156">
        <v>7.8128000000000002</v>
      </c>
      <c r="U19" s="41"/>
      <c r="V19" s="49"/>
      <c r="W19" s="49" t="s">
        <v>283</v>
      </c>
      <c r="AB19" s="49"/>
    </row>
    <row r="20" spans="1:33" s="4" customFormat="1" ht="23.25" x14ac:dyDescent="0.25">
      <c r="A20" s="42" t="s">
        <v>83</v>
      </c>
      <c r="B20" s="283" t="s">
        <v>286</v>
      </c>
      <c r="C20" s="283"/>
      <c r="D20" s="283"/>
      <c r="E20" s="155" t="s">
        <v>287</v>
      </c>
      <c r="F20" s="157">
        <v>8.39</v>
      </c>
      <c r="U20" s="41"/>
      <c r="V20" s="49"/>
      <c r="W20" s="49" t="s">
        <v>286</v>
      </c>
      <c r="AB20" s="49"/>
    </row>
    <row r="21" spans="1:33" s="4" customFormat="1" ht="34.5" x14ac:dyDescent="0.25">
      <c r="A21" s="42" t="s">
        <v>95</v>
      </c>
      <c r="B21" s="283" t="s">
        <v>288</v>
      </c>
      <c r="C21" s="283"/>
      <c r="D21" s="283"/>
      <c r="E21" s="155" t="s">
        <v>284</v>
      </c>
      <c r="F21" s="157">
        <f>82.24+49.52+10.12+10.12+10.92</f>
        <v>162.91999999999999</v>
      </c>
      <c r="U21" s="41"/>
      <c r="V21" s="49"/>
      <c r="W21" s="49" t="s">
        <v>288</v>
      </c>
      <c r="AB21" s="49"/>
    </row>
    <row r="22" spans="1:33" s="4" customFormat="1" ht="23.25" x14ac:dyDescent="0.25">
      <c r="A22" s="42" t="s">
        <v>99</v>
      </c>
      <c r="B22" s="283" t="s">
        <v>289</v>
      </c>
      <c r="C22" s="283"/>
      <c r="D22" s="283"/>
      <c r="E22" s="155" t="s">
        <v>102</v>
      </c>
      <c r="F22" s="156">
        <f>1.8504+1.1142+0.2277+0.2277+0.2457</f>
        <v>3.6656999999999997</v>
      </c>
      <c r="U22" s="41"/>
      <c r="V22" s="49"/>
      <c r="W22" s="49" t="s">
        <v>289</v>
      </c>
      <c r="AB22" s="49"/>
    </row>
    <row r="23" spans="1:33" s="4" customFormat="1" ht="45.75" x14ac:dyDescent="0.25">
      <c r="A23" s="42" t="s">
        <v>114</v>
      </c>
      <c r="B23" s="283" t="s">
        <v>290</v>
      </c>
      <c r="C23" s="283"/>
      <c r="D23" s="283"/>
      <c r="E23" s="155" t="s">
        <v>169</v>
      </c>
      <c r="F23" s="158">
        <f>411.2+247.6+50.6+50.6+54.6</f>
        <v>814.6</v>
      </c>
      <c r="U23" s="41"/>
      <c r="V23" s="49"/>
      <c r="W23" s="49" t="s">
        <v>290</v>
      </c>
      <c r="AB23" s="49"/>
    </row>
    <row r="24" spans="1:33" s="4" customFormat="1" ht="23.25" x14ac:dyDescent="0.25">
      <c r="A24" s="42" t="s">
        <v>126</v>
      </c>
      <c r="B24" s="283" t="s">
        <v>291</v>
      </c>
      <c r="C24" s="283"/>
      <c r="D24" s="283"/>
      <c r="E24" s="155" t="s">
        <v>169</v>
      </c>
      <c r="F24" s="159">
        <f>252.552+51.612+55.692</f>
        <v>359.85599999999999</v>
      </c>
      <c r="U24" s="41"/>
      <c r="V24" s="49"/>
      <c r="W24" s="49" t="s">
        <v>291</v>
      </c>
      <c r="AB24" s="49"/>
    </row>
    <row r="25" spans="1:33" s="4" customFormat="1" ht="23.25" x14ac:dyDescent="0.25">
      <c r="A25" s="42" t="s">
        <v>136</v>
      </c>
      <c r="B25" s="283" t="s">
        <v>292</v>
      </c>
      <c r="C25" s="283"/>
      <c r="D25" s="283"/>
      <c r="E25" s="155" t="s">
        <v>102</v>
      </c>
      <c r="F25" s="156">
        <f>2.9712+0.6072+0.6552</f>
        <v>4.2336</v>
      </c>
      <c r="U25" s="41"/>
      <c r="V25" s="49"/>
      <c r="W25" s="49" t="s">
        <v>292</v>
      </c>
      <c r="AB25" s="49"/>
    </row>
    <row r="26" spans="1:33" s="4" customFormat="1" ht="15" x14ac:dyDescent="0.25">
      <c r="A26" s="42" t="s">
        <v>144</v>
      </c>
      <c r="B26" s="283" t="s">
        <v>293</v>
      </c>
      <c r="C26" s="283"/>
      <c r="D26" s="283"/>
      <c r="E26" s="155" t="s">
        <v>287</v>
      </c>
      <c r="F26" s="160">
        <f>0.02476+0.00506+0.00546</f>
        <v>3.5279999999999999E-2</v>
      </c>
      <c r="U26" s="41"/>
      <c r="V26" s="49"/>
      <c r="W26" s="49" t="s">
        <v>293</v>
      </c>
      <c r="AB26" s="49"/>
    </row>
    <row r="27" spans="1:33" s="4" customFormat="1" ht="15" x14ac:dyDescent="0.25">
      <c r="A27" s="70"/>
      <c r="B27" s="286" t="s">
        <v>285</v>
      </c>
      <c r="C27" s="286"/>
      <c r="D27" s="286"/>
      <c r="E27" s="286"/>
      <c r="F27" s="286"/>
      <c r="U27" s="41"/>
      <c r="V27" s="49"/>
      <c r="W27" s="49"/>
      <c r="AB27" s="49"/>
      <c r="AC27" s="3" t="s">
        <v>285</v>
      </c>
    </row>
    <row r="28" spans="1:33" s="4" customFormat="1" ht="23.25" x14ac:dyDescent="0.25">
      <c r="A28" s="42" t="s">
        <v>308</v>
      </c>
      <c r="B28" s="283" t="s">
        <v>309</v>
      </c>
      <c r="C28" s="283"/>
      <c r="D28" s="283"/>
      <c r="E28" s="155" t="s">
        <v>310</v>
      </c>
      <c r="F28" s="161">
        <v>945</v>
      </c>
      <c r="U28" s="41"/>
      <c r="V28" s="49"/>
      <c r="W28" s="49" t="s">
        <v>309</v>
      </c>
      <c r="AB28" s="49"/>
    </row>
    <row r="29" spans="1:33" s="4" customFormat="1" ht="45.75" x14ac:dyDescent="0.25">
      <c r="A29" s="42" t="s">
        <v>312</v>
      </c>
      <c r="B29" s="283" t="s">
        <v>313</v>
      </c>
      <c r="C29" s="283"/>
      <c r="D29" s="283"/>
      <c r="E29" s="155" t="s">
        <v>314</v>
      </c>
      <c r="F29" s="159">
        <v>63.731000000000002</v>
      </c>
      <c r="U29" s="41"/>
      <c r="V29" s="49"/>
      <c r="W29" s="49" t="s">
        <v>313</v>
      </c>
      <c r="AB29" s="49"/>
    </row>
    <row r="30" spans="1:33" s="4" customFormat="1" ht="15" x14ac:dyDescent="0.25">
      <c r="A30" s="42" t="s">
        <v>317</v>
      </c>
      <c r="B30" s="283" t="s">
        <v>318</v>
      </c>
      <c r="C30" s="283"/>
      <c r="D30" s="283"/>
      <c r="E30" s="155" t="s">
        <v>310</v>
      </c>
      <c r="F30" s="159">
        <v>40.985999999999997</v>
      </c>
      <c r="U30" s="41"/>
      <c r="V30" s="49"/>
      <c r="W30" s="49" t="s">
        <v>318</v>
      </c>
      <c r="AB30" s="49"/>
      <c r="AE30" s="49"/>
      <c r="AG30" s="49"/>
    </row>
    <row r="31" spans="1:33" s="4" customFormat="1" ht="23.25" x14ac:dyDescent="0.25">
      <c r="A31" s="42" t="s">
        <v>319</v>
      </c>
      <c r="B31" s="283" t="s">
        <v>320</v>
      </c>
      <c r="C31" s="283"/>
      <c r="D31" s="283"/>
      <c r="E31" s="155" t="s">
        <v>169</v>
      </c>
      <c r="F31" s="159">
        <v>56.165999999999997</v>
      </c>
      <c r="U31" s="41"/>
      <c r="V31" s="49"/>
      <c r="W31" s="49" t="s">
        <v>320</v>
      </c>
      <c r="AB31" s="49"/>
      <c r="AE31" s="49"/>
      <c r="AG31" s="49"/>
    </row>
    <row r="32" spans="1:33" s="4" customFormat="1" ht="15" x14ac:dyDescent="0.25">
      <c r="A32" s="42" t="s">
        <v>322</v>
      </c>
      <c r="B32" s="283" t="s">
        <v>323</v>
      </c>
      <c r="C32" s="283"/>
      <c r="D32" s="283"/>
      <c r="E32" s="155" t="s">
        <v>324</v>
      </c>
      <c r="F32" s="162">
        <f>0.016698+0.0066+0.004752+0.025179+0.0066+0.005577+0.04554+0.011352+0.45234+0.00942</f>
        <v>0.58405799999999997</v>
      </c>
      <c r="U32" s="41"/>
      <c r="V32" s="49"/>
      <c r="W32" s="49" t="s">
        <v>323</v>
      </c>
      <c r="AB32" s="49"/>
      <c r="AE32" s="49"/>
      <c r="AG32" s="49"/>
    </row>
    <row r="33" spans="1:33" s="4" customFormat="1" ht="34.5" x14ac:dyDescent="0.25">
      <c r="A33" s="42" t="s">
        <v>325</v>
      </c>
      <c r="B33" s="283" t="s">
        <v>326</v>
      </c>
      <c r="C33" s="283"/>
      <c r="D33" s="283"/>
      <c r="E33" s="155" t="s">
        <v>284</v>
      </c>
      <c r="F33" s="159">
        <f>11.132+4.4+3.168+16.786+4.4+3.718+30.36+7.568+301.56+6.28</f>
        <v>389.37199999999996</v>
      </c>
      <c r="U33" s="41"/>
      <c r="V33" s="49"/>
      <c r="W33" s="49" t="s">
        <v>326</v>
      </c>
      <c r="AB33" s="49"/>
      <c r="AE33" s="49"/>
      <c r="AG33" s="49"/>
    </row>
    <row r="34" spans="1:33" s="4" customFormat="1" ht="15" x14ac:dyDescent="0.25">
      <c r="A34" s="42" t="s">
        <v>343</v>
      </c>
      <c r="B34" s="283" t="s">
        <v>344</v>
      </c>
      <c r="C34" s="283"/>
      <c r="D34" s="283"/>
      <c r="E34" s="155" t="s">
        <v>102</v>
      </c>
      <c r="F34" s="160">
        <v>0.11045000000000001</v>
      </c>
      <c r="U34" s="41"/>
      <c r="V34" s="49"/>
      <c r="W34" s="49" t="s">
        <v>344</v>
      </c>
      <c r="AB34" s="49"/>
      <c r="AE34" s="49"/>
      <c r="AG34" s="49"/>
    </row>
    <row r="35" spans="1:33" s="4" customFormat="1" ht="23.25" x14ac:dyDescent="0.25">
      <c r="A35" s="42" t="s">
        <v>345</v>
      </c>
      <c r="B35" s="283" t="s">
        <v>346</v>
      </c>
      <c r="C35" s="283"/>
      <c r="D35" s="283"/>
      <c r="E35" s="155" t="s">
        <v>169</v>
      </c>
      <c r="F35" s="158">
        <v>220.9</v>
      </c>
      <c r="U35" s="41"/>
      <c r="V35" s="49"/>
      <c r="W35" s="49" t="s">
        <v>346</v>
      </c>
      <c r="AB35" s="49"/>
      <c r="AE35" s="49"/>
      <c r="AG35" s="49"/>
    </row>
    <row r="36" spans="1:33" s="4" customFormat="1" ht="15" x14ac:dyDescent="0.25">
      <c r="A36" s="42" t="s">
        <v>347</v>
      </c>
      <c r="B36" s="283" t="s">
        <v>348</v>
      </c>
      <c r="C36" s="283"/>
      <c r="D36" s="283"/>
      <c r="E36" s="155" t="s">
        <v>102</v>
      </c>
      <c r="F36" s="162">
        <v>0.82837499999999997</v>
      </c>
      <c r="U36" s="41"/>
      <c r="V36" s="49"/>
      <c r="W36" s="49" t="s">
        <v>348</v>
      </c>
      <c r="AB36" s="49"/>
      <c r="AE36" s="49"/>
      <c r="AG36" s="49"/>
    </row>
    <row r="37" spans="1:33" s="4" customFormat="1" ht="15" x14ac:dyDescent="0.25">
      <c r="A37" s="42" t="s">
        <v>352</v>
      </c>
      <c r="B37" s="283" t="s">
        <v>353</v>
      </c>
      <c r="C37" s="283"/>
      <c r="D37" s="283"/>
      <c r="E37" s="155" t="s">
        <v>284</v>
      </c>
      <c r="F37" s="156">
        <v>0.86450000000000005</v>
      </c>
      <c r="U37" s="41"/>
      <c r="V37" s="49"/>
      <c r="W37" s="49" t="s">
        <v>353</v>
      </c>
      <c r="AB37" s="49"/>
      <c r="AE37" s="49"/>
      <c r="AG37" s="49"/>
    </row>
  </sheetData>
  <autoFilter ref="A14:F37">
    <filterColumn colId="1" showButton="0"/>
    <filterColumn colId="2" showButton="0"/>
  </autoFilter>
  <mergeCells count="26">
    <mergeCell ref="B37:D37"/>
    <mergeCell ref="F14:F16"/>
    <mergeCell ref="B36:D36"/>
    <mergeCell ref="B34:D34"/>
    <mergeCell ref="B35:D35"/>
    <mergeCell ref="B30:D30"/>
    <mergeCell ref="B31:D31"/>
    <mergeCell ref="B32:D32"/>
    <mergeCell ref="B33:D33"/>
    <mergeCell ref="B28:D28"/>
    <mergeCell ref="B29:D29"/>
    <mergeCell ref="B27:F27"/>
    <mergeCell ref="B22:D22"/>
    <mergeCell ref="B23:D23"/>
    <mergeCell ref="B24:D24"/>
    <mergeCell ref="B25:D25"/>
    <mergeCell ref="A7:F7"/>
    <mergeCell ref="A14:A16"/>
    <mergeCell ref="B14:D16"/>
    <mergeCell ref="E14:E16"/>
    <mergeCell ref="B26:D26"/>
    <mergeCell ref="B17:D17"/>
    <mergeCell ref="A18:F18"/>
    <mergeCell ref="B19:D19"/>
    <mergeCell ref="B20:D20"/>
    <mergeCell ref="B21:D21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9"/>
  <sheetViews>
    <sheetView topLeftCell="A7" workbookViewId="0">
      <selection activeCell="A15" sqref="A15:F29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34" width="91.85546875" style="3" hidden="1" customWidth="1"/>
    <col min="35" max="16384" width="9.140625" style="2"/>
  </cols>
  <sheetData>
    <row r="1" spans="1:27" s="4" customFormat="1" ht="9.75" customHeight="1" x14ac:dyDescent="0.25">
      <c r="A1" s="6"/>
      <c r="B1" s="6"/>
      <c r="C1" s="18"/>
      <c r="D1" s="18"/>
      <c r="E1" s="18"/>
      <c r="F1" s="18"/>
    </row>
    <row r="2" spans="1:27" s="4" customFormat="1" ht="15" x14ac:dyDescent="0.25">
      <c r="A2" s="19"/>
      <c r="B2" s="6"/>
      <c r="C2" s="6"/>
      <c r="D2" s="1"/>
      <c r="E2" s="23"/>
      <c r="F2" s="23"/>
    </row>
    <row r="3" spans="1:27" s="4" customFormat="1" ht="9.75" customHeight="1" x14ac:dyDescent="0.25">
      <c r="A3" s="6"/>
      <c r="B3" s="24"/>
      <c r="C3" s="148"/>
      <c r="D3" s="148"/>
      <c r="E3" s="148"/>
      <c r="F3" s="148"/>
    </row>
    <row r="4" spans="1:27" s="4" customFormat="1" ht="12.75" customHeight="1" x14ac:dyDescent="0.25">
      <c r="A4" s="19"/>
      <c r="B4" s="31"/>
      <c r="C4" s="32"/>
      <c r="D4" s="149"/>
      <c r="F4" s="24"/>
    </row>
    <row r="5" spans="1:27" s="4" customFormat="1" ht="12.75" customHeight="1" x14ac:dyDescent="0.25">
      <c r="A5" s="287" t="s">
        <v>757</v>
      </c>
      <c r="B5" s="287"/>
      <c r="C5" s="287"/>
      <c r="D5" s="287"/>
      <c r="E5" s="287"/>
      <c r="F5" s="287"/>
    </row>
    <row r="6" spans="1:27" s="4" customFormat="1" ht="12.75" customHeight="1" x14ac:dyDescent="0.25">
      <c r="A6" s="6"/>
      <c r="B6" s="31"/>
      <c r="C6" s="32"/>
      <c r="D6" s="149"/>
      <c r="F6" s="24"/>
    </row>
    <row r="7" spans="1:27" s="4" customFormat="1" ht="12.75" customHeight="1" x14ac:dyDescent="0.25">
      <c r="A7" s="6"/>
      <c r="B7" s="31"/>
      <c r="C7" s="32"/>
      <c r="D7" s="149"/>
      <c r="F7" s="24"/>
    </row>
    <row r="8" spans="1:27" s="4" customFormat="1" ht="12.75" customHeight="1" x14ac:dyDescent="0.25">
      <c r="A8" s="6"/>
      <c r="B8" s="31"/>
      <c r="C8" s="32"/>
      <c r="D8" s="149"/>
      <c r="F8" s="24"/>
    </row>
    <row r="9" spans="1:27" s="4" customFormat="1" ht="12.75" customHeight="1" x14ac:dyDescent="0.25">
      <c r="A9" s="6"/>
      <c r="B9" s="31"/>
      <c r="C9" s="32"/>
      <c r="D9" s="149"/>
      <c r="F9" s="24"/>
    </row>
    <row r="10" spans="1:27" s="4" customFormat="1" ht="9.75" customHeight="1" x14ac:dyDescent="0.25">
      <c r="A10" s="36"/>
    </row>
    <row r="11" spans="1:27" s="4" customFormat="1" ht="36" customHeight="1" x14ac:dyDescent="0.25">
      <c r="A11" s="288" t="s">
        <v>38</v>
      </c>
      <c r="B11" s="235" t="s">
        <v>40</v>
      </c>
      <c r="C11" s="235"/>
      <c r="D11" s="235"/>
      <c r="E11" s="235" t="s">
        <v>41</v>
      </c>
      <c r="F11" s="289" t="s">
        <v>42</v>
      </c>
    </row>
    <row r="12" spans="1:27" s="4" customFormat="1" ht="11.25" customHeight="1" x14ac:dyDescent="0.25">
      <c r="A12" s="231"/>
      <c r="B12" s="232"/>
      <c r="C12" s="232"/>
      <c r="D12" s="232"/>
      <c r="E12" s="232"/>
      <c r="F12" s="234"/>
    </row>
    <row r="13" spans="1:27" s="4" customFormat="1" ht="34.5" customHeight="1" x14ac:dyDescent="0.25">
      <c r="A13" s="231"/>
      <c r="B13" s="232"/>
      <c r="C13" s="232"/>
      <c r="D13" s="232"/>
      <c r="E13" s="232"/>
      <c r="F13" s="235"/>
    </row>
    <row r="14" spans="1:27" s="4" customFormat="1" ht="15" x14ac:dyDescent="0.25">
      <c r="A14" s="38">
        <v>1</v>
      </c>
      <c r="B14" s="236">
        <v>3</v>
      </c>
      <c r="C14" s="236"/>
      <c r="D14" s="236"/>
      <c r="E14" s="39">
        <v>4</v>
      </c>
      <c r="F14" s="39">
        <v>7</v>
      </c>
      <c r="G14" s="40"/>
      <c r="H14" s="40"/>
      <c r="I14" s="40"/>
    </row>
    <row r="15" spans="1:27" s="4" customFormat="1" ht="15" x14ac:dyDescent="0.25">
      <c r="A15" s="290" t="s">
        <v>759</v>
      </c>
      <c r="B15" s="291"/>
      <c r="C15" s="291"/>
      <c r="D15" s="291"/>
      <c r="E15" s="291"/>
      <c r="F15" s="291"/>
      <c r="G15" s="40"/>
      <c r="H15" s="40"/>
      <c r="I15" s="40"/>
    </row>
    <row r="16" spans="1:27" s="4" customFormat="1" ht="23.25" x14ac:dyDescent="0.25">
      <c r="A16" s="42" t="s">
        <v>57</v>
      </c>
      <c r="B16" s="283" t="s">
        <v>355</v>
      </c>
      <c r="C16" s="283"/>
      <c r="D16" s="283"/>
      <c r="E16" s="155" t="s">
        <v>310</v>
      </c>
      <c r="F16" s="161">
        <v>18</v>
      </c>
      <c r="U16" s="41"/>
      <c r="V16" s="49" t="s">
        <v>355</v>
      </c>
      <c r="AA16" s="49"/>
    </row>
    <row r="17" spans="1:31" s="4" customFormat="1" ht="15" x14ac:dyDescent="0.25">
      <c r="A17" s="42" t="s">
        <v>83</v>
      </c>
      <c r="B17" s="283" t="s">
        <v>356</v>
      </c>
      <c r="C17" s="283"/>
      <c r="D17" s="283"/>
      <c r="E17" s="155" t="s">
        <v>102</v>
      </c>
      <c r="F17" s="163">
        <v>3.4867299999999997E-2</v>
      </c>
      <c r="U17" s="41"/>
      <c r="V17" s="49" t="s">
        <v>356</v>
      </c>
      <c r="AA17" s="49"/>
      <c r="AC17" s="49"/>
      <c r="AE17" s="49"/>
    </row>
    <row r="18" spans="1:31" s="4" customFormat="1" ht="34.5" x14ac:dyDescent="0.25">
      <c r="A18" s="42" t="s">
        <v>87</v>
      </c>
      <c r="B18" s="283" t="s">
        <v>357</v>
      </c>
      <c r="C18" s="283"/>
      <c r="D18" s="283"/>
      <c r="E18" s="155" t="s">
        <v>102</v>
      </c>
      <c r="F18" s="163">
        <v>0.1019198</v>
      </c>
      <c r="U18" s="41"/>
      <c r="V18" s="49" t="s">
        <v>357</v>
      </c>
      <c r="AA18" s="49"/>
      <c r="AC18" s="49"/>
      <c r="AE18" s="49"/>
    </row>
    <row r="19" spans="1:31" s="4" customFormat="1" ht="34.5" x14ac:dyDescent="0.25">
      <c r="A19" s="42" t="s">
        <v>99</v>
      </c>
      <c r="B19" s="283" t="s">
        <v>358</v>
      </c>
      <c r="C19" s="283"/>
      <c r="D19" s="283"/>
      <c r="E19" s="155" t="s">
        <v>169</v>
      </c>
      <c r="F19" s="160">
        <f>8.68428+58.31</f>
        <v>66.994280000000003</v>
      </c>
      <c r="U19" s="41"/>
      <c r="V19" s="49" t="s">
        <v>358</v>
      </c>
      <c r="AA19" s="49"/>
      <c r="AC19" s="49"/>
      <c r="AE19" s="49"/>
    </row>
    <row r="20" spans="1:31" s="4" customFormat="1" ht="15" x14ac:dyDescent="0.25">
      <c r="A20" s="42" t="s">
        <v>110</v>
      </c>
      <c r="B20" s="283" t="s">
        <v>293</v>
      </c>
      <c r="C20" s="283"/>
      <c r="D20" s="283"/>
      <c r="E20" s="155" t="s">
        <v>287</v>
      </c>
      <c r="F20" s="163">
        <v>8.5139999999999999E-4</v>
      </c>
      <c r="U20" s="41"/>
      <c r="V20" s="49" t="s">
        <v>293</v>
      </c>
      <c r="AA20" s="49"/>
      <c r="AC20" s="49"/>
      <c r="AE20" s="49"/>
    </row>
    <row r="21" spans="1:31" s="4" customFormat="1" ht="15" x14ac:dyDescent="0.25">
      <c r="A21" s="42" t="s">
        <v>114</v>
      </c>
      <c r="B21" s="283" t="s">
        <v>348</v>
      </c>
      <c r="C21" s="283"/>
      <c r="D21" s="283"/>
      <c r="E21" s="155" t="s">
        <v>102</v>
      </c>
      <c r="F21" s="162">
        <v>0.10216799999999999</v>
      </c>
      <c r="U21" s="41"/>
      <c r="V21" s="49" t="s">
        <v>348</v>
      </c>
      <c r="AA21" s="49"/>
      <c r="AC21" s="49"/>
      <c r="AE21" s="49"/>
    </row>
    <row r="22" spans="1:31" s="4" customFormat="1" ht="15" x14ac:dyDescent="0.25">
      <c r="A22" s="42" t="s">
        <v>154</v>
      </c>
      <c r="B22" s="283" t="s">
        <v>359</v>
      </c>
      <c r="C22" s="283"/>
      <c r="D22" s="283"/>
      <c r="E22" s="155" t="s">
        <v>310</v>
      </c>
      <c r="F22" s="161">
        <v>4</v>
      </c>
      <c r="U22" s="41"/>
      <c r="V22" s="49" t="s">
        <v>359</v>
      </c>
      <c r="AA22" s="49"/>
      <c r="AC22" s="49"/>
      <c r="AE22" s="49"/>
    </row>
    <row r="23" spans="1:31" s="4" customFormat="1" ht="34.5" x14ac:dyDescent="0.25">
      <c r="A23" s="42" t="s">
        <v>162</v>
      </c>
      <c r="B23" s="283" t="s">
        <v>360</v>
      </c>
      <c r="C23" s="283"/>
      <c r="D23" s="283"/>
      <c r="E23" s="155" t="s">
        <v>310</v>
      </c>
      <c r="F23" s="161">
        <v>2</v>
      </c>
      <c r="U23" s="41"/>
      <c r="V23" s="49" t="s">
        <v>360</v>
      </c>
      <c r="AA23" s="49"/>
      <c r="AC23" s="49"/>
      <c r="AE23" s="49"/>
    </row>
    <row r="24" spans="1:31" s="4" customFormat="1" ht="23.25" x14ac:dyDescent="0.25">
      <c r="A24" s="42" t="s">
        <v>170</v>
      </c>
      <c r="B24" s="283" t="s">
        <v>361</v>
      </c>
      <c r="C24" s="283"/>
      <c r="D24" s="283"/>
      <c r="E24" s="155" t="s">
        <v>310</v>
      </c>
      <c r="F24" s="161">
        <v>6</v>
      </c>
      <c r="U24" s="41"/>
      <c r="V24" s="49" t="s">
        <v>361</v>
      </c>
      <c r="AA24" s="49"/>
      <c r="AC24" s="49"/>
      <c r="AE24" s="49"/>
    </row>
    <row r="25" spans="1:31" s="4" customFormat="1" ht="23.25" x14ac:dyDescent="0.25">
      <c r="A25" s="42" t="s">
        <v>174</v>
      </c>
      <c r="B25" s="283" t="s">
        <v>362</v>
      </c>
      <c r="C25" s="283"/>
      <c r="D25" s="283"/>
      <c r="E25" s="155" t="s">
        <v>310</v>
      </c>
      <c r="F25" s="161">
        <v>4</v>
      </c>
      <c r="U25" s="41"/>
      <c r="V25" s="49" t="s">
        <v>362</v>
      </c>
      <c r="AA25" s="49"/>
      <c r="AC25" s="49"/>
      <c r="AE25" s="49"/>
    </row>
    <row r="26" spans="1:31" s="4" customFormat="1" ht="34.5" x14ac:dyDescent="0.25">
      <c r="A26" s="42" t="s">
        <v>178</v>
      </c>
      <c r="B26" s="283" t="s">
        <v>363</v>
      </c>
      <c r="C26" s="283"/>
      <c r="D26" s="283"/>
      <c r="E26" s="155" t="s">
        <v>310</v>
      </c>
      <c r="F26" s="161">
        <v>8</v>
      </c>
      <c r="U26" s="41"/>
      <c r="V26" s="49" t="s">
        <v>363</v>
      </c>
      <c r="AA26" s="49"/>
      <c r="AC26" s="49"/>
      <c r="AE26" s="49"/>
    </row>
    <row r="27" spans="1:31" s="4" customFormat="1" ht="79.5" x14ac:dyDescent="0.25">
      <c r="A27" s="42" t="s">
        <v>211</v>
      </c>
      <c r="B27" s="283" t="s">
        <v>364</v>
      </c>
      <c r="C27" s="283"/>
      <c r="D27" s="283"/>
      <c r="E27" s="155" t="s">
        <v>169</v>
      </c>
      <c r="F27" s="158">
        <v>44.4</v>
      </c>
      <c r="U27" s="41"/>
      <c r="V27" s="49" t="s">
        <v>364</v>
      </c>
      <c r="AA27" s="49"/>
      <c r="AC27" s="49"/>
      <c r="AE27" s="49"/>
    </row>
    <row r="28" spans="1:31" s="4" customFormat="1" ht="15" x14ac:dyDescent="0.25">
      <c r="A28" s="42" t="s">
        <v>228</v>
      </c>
      <c r="B28" s="283" t="s">
        <v>365</v>
      </c>
      <c r="C28" s="283"/>
      <c r="D28" s="283"/>
      <c r="E28" s="155" t="s">
        <v>314</v>
      </c>
      <c r="F28" s="158">
        <v>19.8</v>
      </c>
      <c r="U28" s="41"/>
      <c r="V28" s="49" t="s">
        <v>365</v>
      </c>
      <c r="AA28" s="49"/>
      <c r="AC28" s="49"/>
      <c r="AE28" s="49"/>
    </row>
    <row r="29" spans="1:31" s="4" customFormat="1" ht="15" x14ac:dyDescent="0.25">
      <c r="A29" s="42" t="s">
        <v>240</v>
      </c>
      <c r="B29" s="283" t="s">
        <v>366</v>
      </c>
      <c r="C29" s="283"/>
      <c r="D29" s="283"/>
      <c r="E29" s="155" t="s">
        <v>102</v>
      </c>
      <c r="F29" s="156">
        <v>0.1341</v>
      </c>
      <c r="U29" s="41"/>
      <c r="V29" s="49" t="s">
        <v>366</v>
      </c>
      <c r="AA29" s="49"/>
      <c r="AC29" s="49"/>
      <c r="AE29" s="49"/>
    </row>
  </sheetData>
  <autoFilter ref="A11:F29">
    <filterColumn colId="1" showButton="0"/>
    <filterColumn colId="2" showButton="0"/>
  </autoFilter>
  <mergeCells count="21">
    <mergeCell ref="A15:F15"/>
    <mergeCell ref="B26:D26"/>
    <mergeCell ref="B24:D24"/>
    <mergeCell ref="B27:D27"/>
    <mergeCell ref="B28:D28"/>
    <mergeCell ref="B16:D16"/>
    <mergeCell ref="B17:D17"/>
    <mergeCell ref="B18:D18"/>
    <mergeCell ref="B19:D19"/>
    <mergeCell ref="B20:D20"/>
    <mergeCell ref="B29:D29"/>
    <mergeCell ref="B21:D21"/>
    <mergeCell ref="B22:D22"/>
    <mergeCell ref="B23:D23"/>
    <mergeCell ref="B25:D25"/>
    <mergeCell ref="A5:F5"/>
    <mergeCell ref="B14:D14"/>
    <mergeCell ref="A11:A13"/>
    <mergeCell ref="B11:D13"/>
    <mergeCell ref="E11:E13"/>
    <mergeCell ref="F11:F13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workbookViewId="0">
      <selection activeCell="A16" sqref="A16:F22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34" width="91.85546875" style="3" hidden="1" customWidth="1"/>
    <col min="35" max="16384" width="9.140625" style="2"/>
  </cols>
  <sheetData>
    <row r="1" spans="1:9" s="4" customFormat="1" ht="15" x14ac:dyDescent="0.25">
      <c r="A1" s="6"/>
      <c r="B1" s="292"/>
      <c r="C1" s="292"/>
      <c r="D1" s="292"/>
      <c r="E1" s="292"/>
      <c r="F1" s="16"/>
    </row>
    <row r="2" spans="1:9" s="4" customFormat="1" ht="9.75" customHeight="1" x14ac:dyDescent="0.25">
      <c r="A2" s="6"/>
      <c r="B2" s="6"/>
      <c r="C2" s="18"/>
      <c r="D2" s="18"/>
      <c r="E2" s="18"/>
      <c r="F2" s="18"/>
    </row>
    <row r="3" spans="1:9" s="4" customFormat="1" ht="15" x14ac:dyDescent="0.25">
      <c r="A3" s="19"/>
      <c r="B3" s="6"/>
      <c r="C3" s="6"/>
      <c r="D3" s="1"/>
      <c r="E3" s="23"/>
      <c r="F3" s="23"/>
    </row>
    <row r="4" spans="1:9" s="4" customFormat="1" ht="9.75" customHeight="1" x14ac:dyDescent="0.25">
      <c r="A4" s="6"/>
      <c r="B4" s="24"/>
      <c r="C4" s="148"/>
      <c r="D4" s="148"/>
      <c r="E4" s="148"/>
      <c r="F4" s="148"/>
    </row>
    <row r="5" spans="1:9" s="4" customFormat="1" ht="12.75" customHeight="1" x14ac:dyDescent="0.25">
      <c r="A5" s="19"/>
      <c r="B5" s="31"/>
      <c r="C5" s="32"/>
      <c r="D5" s="149"/>
      <c r="F5" s="24"/>
    </row>
    <row r="6" spans="1:9" s="4" customFormat="1" ht="12.75" customHeight="1" x14ac:dyDescent="0.25">
      <c r="A6" s="287" t="s">
        <v>757</v>
      </c>
      <c r="B6" s="287"/>
      <c r="C6" s="287"/>
      <c r="D6" s="287"/>
      <c r="E6" s="287"/>
      <c r="F6" s="287"/>
    </row>
    <row r="7" spans="1:9" s="4" customFormat="1" ht="12.75" customHeight="1" x14ac:dyDescent="0.25">
      <c r="A7" s="6"/>
      <c r="B7" s="31"/>
      <c r="C7" s="32"/>
      <c r="D7" s="149"/>
      <c r="F7" s="24"/>
    </row>
    <row r="8" spans="1:9" s="4" customFormat="1" ht="12.75" customHeight="1" x14ac:dyDescent="0.25">
      <c r="A8" s="6"/>
      <c r="B8" s="31"/>
      <c r="C8" s="32"/>
      <c r="D8" s="149"/>
      <c r="F8" s="24"/>
    </row>
    <row r="9" spans="1:9" s="4" customFormat="1" ht="12.75" customHeight="1" x14ac:dyDescent="0.25">
      <c r="A9" s="6"/>
      <c r="B9" s="31"/>
      <c r="C9" s="32"/>
      <c r="D9" s="149"/>
      <c r="F9" s="24"/>
    </row>
    <row r="10" spans="1:9" s="4" customFormat="1" ht="12.75" customHeight="1" x14ac:dyDescent="0.25">
      <c r="A10" s="6"/>
      <c r="B10" s="31"/>
      <c r="C10" s="32"/>
      <c r="D10" s="149"/>
      <c r="F10" s="24"/>
    </row>
    <row r="11" spans="1:9" s="4" customFormat="1" ht="9.75" customHeight="1" x14ac:dyDescent="0.25">
      <c r="A11" s="36"/>
    </row>
    <row r="12" spans="1:9" s="4" customFormat="1" ht="36" customHeight="1" x14ac:dyDescent="0.25">
      <c r="A12" s="288" t="s">
        <v>38</v>
      </c>
      <c r="B12" s="235" t="s">
        <v>40</v>
      </c>
      <c r="C12" s="235"/>
      <c r="D12" s="235"/>
      <c r="E12" s="235" t="s">
        <v>41</v>
      </c>
      <c r="F12" s="235"/>
    </row>
    <row r="13" spans="1:9" s="4" customFormat="1" ht="11.25" customHeight="1" x14ac:dyDescent="0.25">
      <c r="A13" s="231"/>
      <c r="B13" s="232"/>
      <c r="C13" s="232"/>
      <c r="D13" s="232"/>
      <c r="E13" s="232"/>
      <c r="F13" s="232"/>
    </row>
    <row r="14" spans="1:9" s="4" customFormat="1" ht="34.5" customHeight="1" x14ac:dyDescent="0.25">
      <c r="A14" s="231"/>
      <c r="B14" s="232"/>
      <c r="C14" s="232"/>
      <c r="D14" s="232"/>
      <c r="E14" s="232"/>
      <c r="F14" s="37" t="s">
        <v>48</v>
      </c>
    </row>
    <row r="15" spans="1:9" s="4" customFormat="1" ht="15" x14ac:dyDescent="0.25">
      <c r="A15" s="38">
        <v>1</v>
      </c>
      <c r="B15" s="236">
        <v>3</v>
      </c>
      <c r="C15" s="236"/>
      <c r="D15" s="236"/>
      <c r="E15" s="39">
        <v>4</v>
      </c>
      <c r="F15" s="39">
        <v>7</v>
      </c>
      <c r="G15" s="40"/>
      <c r="H15" s="40"/>
      <c r="I15" s="40"/>
    </row>
    <row r="16" spans="1:9" s="4" customFormat="1" ht="15" x14ac:dyDescent="0.25">
      <c r="A16" s="290" t="s">
        <v>760</v>
      </c>
      <c r="B16" s="291"/>
      <c r="C16" s="291"/>
      <c r="D16" s="291"/>
      <c r="E16" s="291"/>
      <c r="F16" s="291"/>
      <c r="G16" s="40"/>
      <c r="H16" s="40"/>
      <c r="I16" s="40"/>
    </row>
    <row r="17" spans="1:31" s="4" customFormat="1" ht="57" x14ac:dyDescent="0.25">
      <c r="A17" s="42" t="s">
        <v>57</v>
      </c>
      <c r="B17" s="283" t="s">
        <v>368</v>
      </c>
      <c r="C17" s="283"/>
      <c r="D17" s="283"/>
      <c r="E17" s="155" t="s">
        <v>169</v>
      </c>
      <c r="F17" s="157">
        <v>9.3800000000000008</v>
      </c>
      <c r="U17" s="41"/>
      <c r="V17" s="49" t="s">
        <v>368</v>
      </c>
      <c r="AA17" s="49"/>
    </row>
    <row r="18" spans="1:31" s="4" customFormat="1" ht="45.75" x14ac:dyDescent="0.25">
      <c r="A18" s="42" t="s">
        <v>83</v>
      </c>
      <c r="B18" s="283" t="s">
        <v>369</v>
      </c>
      <c r="C18" s="283"/>
      <c r="D18" s="283"/>
      <c r="E18" s="155" t="s">
        <v>169</v>
      </c>
      <c r="F18" s="157">
        <v>0.49</v>
      </c>
      <c r="U18" s="41"/>
      <c r="V18" s="49" t="s">
        <v>369</v>
      </c>
      <c r="AA18" s="49"/>
      <c r="AC18" s="49"/>
      <c r="AE18" s="49"/>
    </row>
    <row r="19" spans="1:31" s="4" customFormat="1" ht="45.75" x14ac:dyDescent="0.25">
      <c r="A19" s="42" t="s">
        <v>95</v>
      </c>
      <c r="B19" s="283" t="s">
        <v>370</v>
      </c>
      <c r="C19" s="283"/>
      <c r="D19" s="283"/>
      <c r="E19" s="155" t="s">
        <v>310</v>
      </c>
      <c r="F19" s="161">
        <v>33</v>
      </c>
      <c r="U19" s="41"/>
      <c r="V19" s="49" t="s">
        <v>370</v>
      </c>
      <c r="AA19" s="49"/>
      <c r="AC19" s="49"/>
      <c r="AE19" s="49"/>
    </row>
    <row r="20" spans="1:31" s="4" customFormat="1" ht="14.25" customHeight="1" x14ac:dyDescent="0.25">
      <c r="A20" s="42" t="s">
        <v>110</v>
      </c>
      <c r="B20" s="283" t="s">
        <v>371</v>
      </c>
      <c r="C20" s="283"/>
      <c r="D20" s="283"/>
      <c r="E20" s="155" t="s">
        <v>372</v>
      </c>
      <c r="F20" s="161">
        <v>7</v>
      </c>
      <c r="U20" s="41"/>
      <c r="V20" s="49" t="s">
        <v>371</v>
      </c>
      <c r="AA20" s="49"/>
      <c r="AC20" s="49"/>
      <c r="AE20" s="49"/>
    </row>
    <row r="21" spans="1:31" s="4" customFormat="1" ht="14.25" customHeight="1" x14ac:dyDescent="0.25">
      <c r="A21" s="42" t="s">
        <v>114</v>
      </c>
      <c r="B21" s="283" t="s">
        <v>373</v>
      </c>
      <c r="C21" s="283"/>
      <c r="D21" s="283"/>
      <c r="E21" s="155" t="s">
        <v>372</v>
      </c>
      <c r="F21" s="161">
        <v>31</v>
      </c>
      <c r="U21" s="41"/>
      <c r="V21" s="49" t="s">
        <v>373</v>
      </c>
      <c r="AA21" s="49"/>
      <c r="AC21" s="49"/>
      <c r="AE21" s="49"/>
    </row>
    <row r="22" spans="1:31" s="4" customFormat="1" ht="14.25" customHeight="1" x14ac:dyDescent="0.25">
      <c r="A22" s="42" t="s">
        <v>122</v>
      </c>
      <c r="B22" s="283" t="s">
        <v>374</v>
      </c>
      <c r="C22" s="283"/>
      <c r="D22" s="283"/>
      <c r="E22" s="155" t="s">
        <v>310</v>
      </c>
      <c r="F22" s="161">
        <v>3</v>
      </c>
      <c r="U22" s="41"/>
      <c r="V22" s="49" t="s">
        <v>374</v>
      </c>
      <c r="AA22" s="49"/>
      <c r="AC22" s="49"/>
      <c r="AE22" s="49"/>
    </row>
    <row r="23" spans="1:31" ht="10.5" customHeight="1" x14ac:dyDescent="0.2">
      <c r="B23" s="164"/>
      <c r="C23" s="164"/>
      <c r="D23" s="164"/>
      <c r="E23" s="164"/>
      <c r="F23" s="164"/>
    </row>
  </sheetData>
  <autoFilter ref="A12:F22">
    <filterColumn colId="1" showButton="0"/>
    <filterColumn colId="2" showButton="0"/>
  </autoFilter>
  <mergeCells count="14">
    <mergeCell ref="A16:F16"/>
    <mergeCell ref="B17:D17"/>
    <mergeCell ref="B18:D18"/>
    <mergeCell ref="B19:D19"/>
    <mergeCell ref="B22:D22"/>
    <mergeCell ref="B20:D20"/>
    <mergeCell ref="B21:D21"/>
    <mergeCell ref="B1:E1"/>
    <mergeCell ref="A6:F6"/>
    <mergeCell ref="B15:D15"/>
    <mergeCell ref="A12:A14"/>
    <mergeCell ref="B12:D14"/>
    <mergeCell ref="E12:E14"/>
    <mergeCell ref="F12:F13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opLeftCell="A5" workbookViewId="0">
      <selection activeCell="A18" sqref="A18:F30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30" width="125" style="3" hidden="1" customWidth="1"/>
    <col min="31" max="36" width="91.85546875" style="3" hidden="1" customWidth="1"/>
    <col min="37" max="16384" width="9.140625" style="2"/>
  </cols>
  <sheetData>
    <row r="1" spans="1:6" s="4" customFormat="1" ht="15" customHeight="1" x14ac:dyDescent="0.25">
      <c r="A1" s="6"/>
      <c r="B1" s="1"/>
      <c r="C1" s="1"/>
      <c r="D1" s="1"/>
      <c r="E1" s="15"/>
      <c r="F1" s="15"/>
    </row>
    <row r="2" spans="1:6" s="4" customFormat="1" ht="18" customHeight="1" x14ac:dyDescent="0.25">
      <c r="A2" s="6"/>
      <c r="B2" s="293"/>
      <c r="C2" s="293"/>
      <c r="D2" s="293"/>
      <c r="E2" s="293"/>
      <c r="F2" s="15"/>
    </row>
    <row r="3" spans="1:6" s="4" customFormat="1" ht="15" x14ac:dyDescent="0.25">
      <c r="A3" s="287" t="s">
        <v>757</v>
      </c>
      <c r="B3" s="287"/>
      <c r="C3" s="287"/>
      <c r="D3" s="287"/>
      <c r="E3" s="287"/>
      <c r="F3" s="287"/>
    </row>
    <row r="4" spans="1:6" s="4" customFormat="1" ht="9.75" customHeight="1" x14ac:dyDescent="0.25">
      <c r="A4" s="6"/>
      <c r="B4" s="6"/>
      <c r="C4" s="18"/>
      <c r="D4" s="18"/>
      <c r="E4" s="18"/>
      <c r="F4" s="18"/>
    </row>
    <row r="5" spans="1:6" s="4" customFormat="1" ht="15" x14ac:dyDescent="0.25">
      <c r="A5" s="19"/>
      <c r="B5" s="6"/>
      <c r="C5" s="6"/>
      <c r="D5" s="1"/>
      <c r="E5" s="23"/>
      <c r="F5" s="23"/>
    </row>
    <row r="6" spans="1:6" s="4" customFormat="1" ht="9.75" customHeight="1" x14ac:dyDescent="0.25">
      <c r="A6" s="6"/>
      <c r="B6" s="24"/>
      <c r="C6" s="148"/>
      <c r="D6" s="148"/>
      <c r="E6" s="148"/>
      <c r="F6" s="148"/>
    </row>
    <row r="7" spans="1:6" s="4" customFormat="1" ht="12.75" customHeight="1" x14ac:dyDescent="0.25">
      <c r="A7" s="19"/>
      <c r="B7" s="31"/>
      <c r="C7" s="32"/>
      <c r="D7" s="149"/>
      <c r="F7" s="24"/>
    </row>
    <row r="8" spans="1:6" s="4" customFormat="1" ht="12.75" customHeight="1" x14ac:dyDescent="0.25">
      <c r="A8" s="6"/>
      <c r="B8" s="31"/>
      <c r="C8" s="32"/>
      <c r="D8" s="149"/>
    </row>
    <row r="9" spans="1:6" s="4" customFormat="1" ht="12.75" customHeight="1" x14ac:dyDescent="0.25">
      <c r="A9" s="6"/>
      <c r="B9" s="31"/>
      <c r="C9" s="32"/>
      <c r="D9" s="149"/>
      <c r="F9" s="24"/>
    </row>
    <row r="10" spans="1:6" s="4" customFormat="1" ht="12.75" customHeight="1" x14ac:dyDescent="0.25">
      <c r="A10" s="6"/>
      <c r="B10" s="31"/>
      <c r="C10" s="32"/>
      <c r="D10" s="149"/>
      <c r="F10" s="24"/>
    </row>
    <row r="11" spans="1:6" s="4" customFormat="1" ht="12.75" customHeight="1" x14ac:dyDescent="0.25">
      <c r="A11" s="6"/>
      <c r="B11" s="31"/>
      <c r="C11" s="32"/>
      <c r="D11" s="149"/>
      <c r="F11" s="24"/>
    </row>
    <row r="12" spans="1:6" s="4" customFormat="1" ht="12.75" customHeight="1" x14ac:dyDescent="0.25">
      <c r="A12" s="6"/>
      <c r="B12" s="31"/>
      <c r="C12" s="32"/>
      <c r="D12" s="149"/>
      <c r="F12" s="24"/>
    </row>
    <row r="13" spans="1:6" s="4" customFormat="1" ht="9.75" customHeight="1" x14ac:dyDescent="0.25">
      <c r="A13" s="36"/>
    </row>
    <row r="14" spans="1:6" s="4" customFormat="1" ht="36" customHeight="1" x14ac:dyDescent="0.25">
      <c r="A14" s="288" t="s">
        <v>38</v>
      </c>
      <c r="B14" s="235" t="s">
        <v>40</v>
      </c>
      <c r="C14" s="235"/>
      <c r="D14" s="235"/>
      <c r="E14" s="235" t="s">
        <v>41</v>
      </c>
      <c r="F14" s="289" t="s">
        <v>761</v>
      </c>
    </row>
    <row r="15" spans="1:6" s="4" customFormat="1" ht="11.25" customHeight="1" x14ac:dyDescent="0.25">
      <c r="A15" s="231"/>
      <c r="B15" s="232"/>
      <c r="C15" s="232"/>
      <c r="D15" s="232"/>
      <c r="E15" s="232"/>
      <c r="F15" s="234"/>
    </row>
    <row r="16" spans="1:6" s="4" customFormat="1" ht="34.5" customHeight="1" x14ac:dyDescent="0.25">
      <c r="A16" s="231"/>
      <c r="B16" s="232"/>
      <c r="C16" s="232"/>
      <c r="D16" s="232"/>
      <c r="E16" s="232"/>
      <c r="F16" s="235"/>
    </row>
    <row r="17" spans="1:33" s="4" customFormat="1" ht="15" x14ac:dyDescent="0.25">
      <c r="A17" s="38">
        <v>1</v>
      </c>
      <c r="B17" s="236">
        <v>3</v>
      </c>
      <c r="C17" s="236"/>
      <c r="D17" s="236"/>
      <c r="E17" s="39">
        <v>4</v>
      </c>
      <c r="F17" s="39">
        <v>7</v>
      </c>
      <c r="G17" s="40"/>
      <c r="H17" s="40"/>
      <c r="I17" s="40"/>
    </row>
    <row r="18" spans="1:33" s="4" customFormat="1" ht="15" x14ac:dyDescent="0.25">
      <c r="A18" s="290" t="s">
        <v>762</v>
      </c>
      <c r="B18" s="291"/>
      <c r="C18" s="291"/>
      <c r="D18" s="291"/>
      <c r="E18" s="291"/>
      <c r="F18" s="291"/>
      <c r="G18" s="40"/>
      <c r="H18" s="40"/>
      <c r="I18" s="40"/>
    </row>
    <row r="19" spans="1:33" s="4" customFormat="1" ht="23.25" x14ac:dyDescent="0.25">
      <c r="A19" s="42" t="s">
        <v>83</v>
      </c>
      <c r="B19" s="283" t="s">
        <v>377</v>
      </c>
      <c r="C19" s="283"/>
      <c r="D19" s="283"/>
      <c r="E19" s="155" t="s">
        <v>310</v>
      </c>
      <c r="F19" s="161">
        <v>2</v>
      </c>
      <c r="U19" s="41"/>
      <c r="V19" s="49" t="s">
        <v>377</v>
      </c>
      <c r="AA19" s="49"/>
    </row>
    <row r="20" spans="1:33" s="4" customFormat="1" ht="23.25" x14ac:dyDescent="0.25">
      <c r="A20" s="42" t="s">
        <v>87</v>
      </c>
      <c r="B20" s="283" t="s">
        <v>377</v>
      </c>
      <c r="C20" s="283"/>
      <c r="D20" s="283"/>
      <c r="E20" s="155" t="s">
        <v>310</v>
      </c>
      <c r="F20" s="161">
        <v>2</v>
      </c>
      <c r="U20" s="41"/>
      <c r="V20" s="49" t="s">
        <v>377</v>
      </c>
      <c r="AA20" s="49"/>
    </row>
    <row r="21" spans="1:33" s="4" customFormat="1" ht="15" x14ac:dyDescent="0.25">
      <c r="A21" s="42" t="s">
        <v>95</v>
      </c>
      <c r="B21" s="283" t="s">
        <v>378</v>
      </c>
      <c r="C21" s="283"/>
      <c r="D21" s="283"/>
      <c r="E21" s="155" t="s">
        <v>310</v>
      </c>
      <c r="F21" s="161">
        <v>3</v>
      </c>
      <c r="U21" s="41"/>
      <c r="V21" s="49" t="s">
        <v>378</v>
      </c>
      <c r="AA21" s="49"/>
    </row>
    <row r="22" spans="1:33" s="4" customFormat="1" ht="15" x14ac:dyDescent="0.25">
      <c r="A22" s="42" t="s">
        <v>110</v>
      </c>
      <c r="B22" s="283" t="s">
        <v>379</v>
      </c>
      <c r="C22" s="283"/>
      <c r="D22" s="283"/>
      <c r="E22" s="155" t="s">
        <v>310</v>
      </c>
      <c r="F22" s="158">
        <v>6.6</v>
      </c>
      <c r="U22" s="41"/>
      <c r="V22" s="49" t="s">
        <v>379</v>
      </c>
      <c r="AA22" s="49"/>
    </row>
    <row r="23" spans="1:33" s="4" customFormat="1" ht="23.25" x14ac:dyDescent="0.25">
      <c r="A23" s="42" t="s">
        <v>154</v>
      </c>
      <c r="B23" s="283" t="s">
        <v>377</v>
      </c>
      <c r="C23" s="283"/>
      <c r="D23" s="283"/>
      <c r="E23" s="155" t="s">
        <v>310</v>
      </c>
      <c r="F23" s="161">
        <v>13</v>
      </c>
      <c r="U23" s="41"/>
      <c r="V23" s="49" t="s">
        <v>377</v>
      </c>
      <c r="AA23" s="49"/>
      <c r="AE23" s="49"/>
      <c r="AG23" s="49"/>
    </row>
    <row r="24" spans="1:33" s="4" customFormat="1" ht="23.25" x14ac:dyDescent="0.25">
      <c r="A24" s="42" t="s">
        <v>144</v>
      </c>
      <c r="B24" s="283" t="s">
        <v>377</v>
      </c>
      <c r="C24" s="283"/>
      <c r="D24" s="283"/>
      <c r="E24" s="155" t="s">
        <v>310</v>
      </c>
      <c r="F24" s="161">
        <v>13</v>
      </c>
      <c r="U24" s="41"/>
      <c r="V24" s="49" t="s">
        <v>377</v>
      </c>
      <c r="AA24" s="49"/>
      <c r="AE24" s="49"/>
      <c r="AG24" s="49"/>
    </row>
    <row r="25" spans="1:33" s="4" customFormat="1" ht="45.75" x14ac:dyDescent="0.25">
      <c r="A25" s="42" t="s">
        <v>162</v>
      </c>
      <c r="B25" s="283" t="s">
        <v>380</v>
      </c>
      <c r="C25" s="283"/>
      <c r="D25" s="283"/>
      <c r="E25" s="155" t="s">
        <v>102</v>
      </c>
      <c r="F25" s="159">
        <v>0.84199999999999997</v>
      </c>
      <c r="U25" s="41"/>
      <c r="V25" s="49" t="s">
        <v>380</v>
      </c>
      <c r="AA25" s="49"/>
      <c r="AE25" s="49"/>
      <c r="AG25" s="49"/>
    </row>
    <row r="26" spans="1:33" s="4" customFormat="1" ht="23.25" x14ac:dyDescent="0.25">
      <c r="A26" s="42" t="s">
        <v>211</v>
      </c>
      <c r="B26" s="283" t="s">
        <v>381</v>
      </c>
      <c r="C26" s="283"/>
      <c r="D26" s="283"/>
      <c r="E26" s="155" t="s">
        <v>102</v>
      </c>
      <c r="F26" s="160">
        <v>6.3000000000000003E-4</v>
      </c>
      <c r="U26" s="41"/>
      <c r="V26" s="49" t="s">
        <v>381</v>
      </c>
      <c r="AA26" s="49"/>
      <c r="AE26" s="49"/>
      <c r="AG26" s="49"/>
    </row>
    <row r="27" spans="1:33" s="4" customFormat="1" ht="23.25" x14ac:dyDescent="0.25">
      <c r="A27" s="42" t="s">
        <v>240</v>
      </c>
      <c r="B27" s="283" t="s">
        <v>382</v>
      </c>
      <c r="C27" s="283"/>
      <c r="D27" s="283"/>
      <c r="E27" s="155" t="s">
        <v>287</v>
      </c>
      <c r="F27" s="159">
        <v>27.192</v>
      </c>
      <c r="U27" s="41"/>
      <c r="V27" s="49" t="s">
        <v>382</v>
      </c>
      <c r="AA27" s="49"/>
      <c r="AE27" s="49"/>
      <c r="AG27" s="49"/>
    </row>
    <row r="28" spans="1:33" s="4" customFormat="1" ht="45.75" x14ac:dyDescent="0.25">
      <c r="A28" s="42" t="s">
        <v>295</v>
      </c>
      <c r="B28" s="283" t="s">
        <v>383</v>
      </c>
      <c r="C28" s="283"/>
      <c r="D28" s="283"/>
      <c r="E28" s="155" t="s">
        <v>169</v>
      </c>
      <c r="F28" s="161">
        <v>184</v>
      </c>
      <c r="U28" s="41"/>
      <c r="V28" s="49" t="s">
        <v>383</v>
      </c>
      <c r="AA28" s="49"/>
      <c r="AE28" s="49"/>
      <c r="AG28" s="49"/>
    </row>
    <row r="29" spans="1:33" s="4" customFormat="1" ht="23.25" x14ac:dyDescent="0.25">
      <c r="A29" s="42" t="s">
        <v>296</v>
      </c>
      <c r="B29" s="283" t="s">
        <v>384</v>
      </c>
      <c r="C29" s="283"/>
      <c r="D29" s="283"/>
      <c r="E29" s="155" t="s">
        <v>169</v>
      </c>
      <c r="F29" s="158">
        <v>369.6</v>
      </c>
      <c r="U29" s="41"/>
      <c r="V29" s="49" t="s">
        <v>384</v>
      </c>
      <c r="AA29" s="49"/>
      <c r="AE29" s="49"/>
      <c r="AG29" s="49"/>
    </row>
    <row r="30" spans="1:33" s="4" customFormat="1" ht="15" x14ac:dyDescent="0.25">
      <c r="A30" s="42" t="s">
        <v>297</v>
      </c>
      <c r="B30" s="283" t="s">
        <v>385</v>
      </c>
      <c r="C30" s="283"/>
      <c r="D30" s="283"/>
      <c r="E30" s="155" t="s">
        <v>74</v>
      </c>
      <c r="F30" s="158">
        <v>1.6</v>
      </c>
      <c r="U30" s="41"/>
      <c r="V30" s="49" t="s">
        <v>385</v>
      </c>
      <c r="AA30" s="49"/>
      <c r="AE30" s="49"/>
      <c r="AG30" s="49"/>
    </row>
    <row r="31" spans="1:33" ht="10.5" customHeight="1" x14ac:dyDescent="0.2">
      <c r="B31" s="164"/>
      <c r="C31" s="164"/>
      <c r="D31" s="164"/>
      <c r="E31" s="164"/>
      <c r="F31" s="164"/>
    </row>
    <row r="32" spans="1:33" ht="10.5" customHeight="1" x14ac:dyDescent="0.2">
      <c r="B32" s="164"/>
      <c r="C32" s="164"/>
      <c r="D32" s="164"/>
      <c r="E32" s="164"/>
      <c r="F32" s="164"/>
    </row>
  </sheetData>
  <mergeCells count="20">
    <mergeCell ref="B29:D29"/>
    <mergeCell ref="B30:D30"/>
    <mergeCell ref="F14:F16"/>
    <mergeCell ref="A18:F18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B2:E2"/>
    <mergeCell ref="A3:F3"/>
    <mergeCell ref="B17:D17"/>
    <mergeCell ref="A14:A16"/>
    <mergeCell ref="B14:D16"/>
    <mergeCell ref="E14:E16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workbookViewId="0">
      <selection activeCell="A16" sqref="A16:F58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13.28515625" style="2" customWidth="1"/>
    <col min="5" max="5" width="8.5703125" style="2" customWidth="1"/>
    <col min="6" max="6" width="12" style="2" customWidth="1"/>
    <col min="7" max="7" width="1.140625" style="2" hidden="1" customWidth="1"/>
    <col min="8" max="8" width="73.85546875" style="2" hidden="1" customWidth="1"/>
    <col min="9" max="9" width="83.42578125" style="2" hidden="1" customWidth="1"/>
    <col min="10" max="16" width="9.140625" style="2"/>
    <col min="17" max="17" width="114.5703125" style="3" hidden="1" customWidth="1"/>
    <col min="18" max="21" width="154" style="3" hidden="1" customWidth="1"/>
    <col min="22" max="22" width="34.140625" style="3" hidden="1" customWidth="1"/>
    <col min="23" max="23" width="125" style="3" hidden="1" customWidth="1"/>
    <col min="24" max="27" width="34.140625" style="3" hidden="1" customWidth="1"/>
    <col min="28" max="28" width="125" style="3" hidden="1" customWidth="1"/>
    <col min="29" max="34" width="91.85546875" style="3" hidden="1" customWidth="1"/>
    <col min="35" max="16384" width="9.140625" style="2"/>
  </cols>
  <sheetData>
    <row r="1" spans="1:9" s="4" customFormat="1" ht="15" x14ac:dyDescent="0.25">
      <c r="A1" s="6"/>
      <c r="B1" s="292"/>
      <c r="C1" s="292"/>
      <c r="D1" s="292"/>
      <c r="E1" s="292"/>
      <c r="F1" s="16"/>
    </row>
    <row r="2" spans="1:9" s="4" customFormat="1" ht="9.75" customHeight="1" x14ac:dyDescent="0.25">
      <c r="A2" s="6"/>
      <c r="B2" s="6"/>
      <c r="C2" s="18"/>
      <c r="D2" s="18"/>
      <c r="E2" s="18"/>
      <c r="F2" s="18"/>
    </row>
    <row r="3" spans="1:9" s="4" customFormat="1" ht="15" x14ac:dyDescent="0.25">
      <c r="A3" s="19"/>
      <c r="B3" s="6"/>
      <c r="C3" s="6"/>
      <c r="D3" s="1"/>
      <c r="E3" s="23"/>
      <c r="F3" s="23"/>
    </row>
    <row r="4" spans="1:9" s="4" customFormat="1" ht="9.75" customHeight="1" x14ac:dyDescent="0.25">
      <c r="A4" s="6"/>
      <c r="B4" s="24"/>
      <c r="C4" s="148"/>
      <c r="D4" s="148"/>
      <c r="E4" s="148"/>
      <c r="F4" s="148"/>
    </row>
    <row r="5" spans="1:9" s="4" customFormat="1" ht="12.75" customHeight="1" x14ac:dyDescent="0.25">
      <c r="A5" s="282" t="s">
        <v>757</v>
      </c>
      <c r="B5" s="282"/>
      <c r="C5" s="282"/>
      <c r="D5" s="282"/>
      <c r="E5" s="282"/>
      <c r="F5" s="282"/>
    </row>
    <row r="6" spans="1:9" s="4" customFormat="1" ht="12.75" customHeight="1" x14ac:dyDescent="0.25">
      <c r="A6" s="6"/>
      <c r="B6" s="31"/>
      <c r="C6" s="32"/>
      <c r="D6" s="149"/>
    </row>
    <row r="7" spans="1:9" s="4" customFormat="1" ht="12.75" customHeight="1" x14ac:dyDescent="0.25">
      <c r="A7" s="6"/>
      <c r="B7" s="31"/>
      <c r="C7" s="32"/>
      <c r="D7" s="149"/>
      <c r="F7" s="24"/>
    </row>
    <row r="8" spans="1:9" s="4" customFormat="1" ht="12.75" customHeight="1" x14ac:dyDescent="0.25">
      <c r="A8" s="6"/>
      <c r="B8" s="31"/>
      <c r="C8" s="32"/>
      <c r="D8" s="149"/>
      <c r="F8" s="24"/>
    </row>
    <row r="9" spans="1:9" s="4" customFormat="1" ht="12.75" customHeight="1" x14ac:dyDescent="0.25">
      <c r="A9" s="6"/>
      <c r="B9" s="31"/>
      <c r="C9" s="32"/>
      <c r="D9" s="149"/>
      <c r="F9" s="24"/>
    </row>
    <row r="10" spans="1:9" s="4" customFormat="1" ht="12.75" customHeight="1" x14ac:dyDescent="0.25">
      <c r="A10" s="6"/>
      <c r="B10" s="31"/>
      <c r="C10" s="32"/>
      <c r="D10" s="149"/>
      <c r="F10" s="24"/>
    </row>
    <row r="11" spans="1:9" s="4" customFormat="1" ht="9.75" customHeight="1" x14ac:dyDescent="0.25">
      <c r="A11" s="36"/>
    </row>
    <row r="12" spans="1:9" s="4" customFormat="1" ht="36" customHeight="1" x14ac:dyDescent="0.25">
      <c r="A12" s="288" t="s">
        <v>38</v>
      </c>
      <c r="B12" s="235" t="s">
        <v>40</v>
      </c>
      <c r="C12" s="235"/>
      <c r="D12" s="235"/>
      <c r="E12" s="235" t="s">
        <v>41</v>
      </c>
      <c r="F12" s="289" t="s">
        <v>42</v>
      </c>
    </row>
    <row r="13" spans="1:9" s="4" customFormat="1" ht="11.25" customHeight="1" x14ac:dyDescent="0.25">
      <c r="A13" s="231"/>
      <c r="B13" s="232"/>
      <c r="C13" s="232"/>
      <c r="D13" s="232"/>
      <c r="E13" s="232"/>
      <c r="F13" s="234"/>
    </row>
    <row r="14" spans="1:9" s="4" customFormat="1" ht="34.5" customHeight="1" x14ac:dyDescent="0.25">
      <c r="A14" s="231"/>
      <c r="B14" s="232"/>
      <c r="C14" s="232"/>
      <c r="D14" s="232"/>
      <c r="E14" s="232"/>
      <c r="F14" s="235"/>
    </row>
    <row r="15" spans="1:9" s="4" customFormat="1" ht="15" x14ac:dyDescent="0.25">
      <c r="A15" s="38">
        <v>1</v>
      </c>
      <c r="B15" s="236">
        <v>3</v>
      </c>
      <c r="C15" s="236"/>
      <c r="D15" s="236"/>
      <c r="E15" s="119">
        <v>4</v>
      </c>
      <c r="F15" s="119">
        <v>7</v>
      </c>
      <c r="G15" s="40"/>
      <c r="H15" s="40"/>
      <c r="I15" s="40"/>
    </row>
    <row r="16" spans="1:9" s="4" customFormat="1" ht="15" x14ac:dyDescent="0.25">
      <c r="A16" s="294" t="s">
        <v>763</v>
      </c>
      <c r="B16" s="295"/>
      <c r="C16" s="295"/>
      <c r="D16" s="295"/>
      <c r="E16" s="295"/>
      <c r="F16" s="295"/>
      <c r="G16" s="40"/>
      <c r="H16" s="40"/>
      <c r="I16" s="40"/>
    </row>
    <row r="17" spans="1:31" s="4" customFormat="1" ht="34.5" x14ac:dyDescent="0.25">
      <c r="A17" s="42" t="s">
        <v>57</v>
      </c>
      <c r="B17" s="283" t="s">
        <v>387</v>
      </c>
      <c r="C17" s="283"/>
      <c r="D17" s="283"/>
      <c r="E17" s="155" t="s">
        <v>310</v>
      </c>
      <c r="F17" s="161">
        <v>1</v>
      </c>
      <c r="U17" s="41"/>
      <c r="V17" s="49" t="s">
        <v>387</v>
      </c>
      <c r="AA17" s="49"/>
    </row>
    <row r="18" spans="1:31" s="4" customFormat="1" ht="15" x14ac:dyDescent="0.25">
      <c r="A18" s="42" t="s">
        <v>59</v>
      </c>
      <c r="B18" s="283" t="s">
        <v>388</v>
      </c>
      <c r="C18" s="283"/>
      <c r="D18" s="283"/>
      <c r="E18" s="155" t="s">
        <v>310</v>
      </c>
      <c r="F18" s="161">
        <v>1</v>
      </c>
      <c r="U18" s="41"/>
      <c r="V18" s="49" t="s">
        <v>388</v>
      </c>
      <c r="AA18" s="49"/>
    </row>
    <row r="19" spans="1:31" s="4" customFormat="1" ht="23.25" x14ac:dyDescent="0.25">
      <c r="A19" s="42" t="s">
        <v>87</v>
      </c>
      <c r="B19" s="283" t="s">
        <v>389</v>
      </c>
      <c r="C19" s="283"/>
      <c r="D19" s="283"/>
      <c r="E19" s="155" t="s">
        <v>372</v>
      </c>
      <c r="F19" s="161">
        <v>13</v>
      </c>
      <c r="U19" s="41"/>
      <c r="V19" s="49" t="s">
        <v>389</v>
      </c>
      <c r="AA19" s="49"/>
    </row>
    <row r="20" spans="1:31" s="4" customFormat="1" ht="34.5" x14ac:dyDescent="0.25">
      <c r="A20" s="42" t="s">
        <v>95</v>
      </c>
      <c r="B20" s="283" t="s">
        <v>390</v>
      </c>
      <c r="C20" s="283"/>
      <c r="D20" s="283"/>
      <c r="E20" s="155" t="s">
        <v>372</v>
      </c>
      <c r="F20" s="161">
        <v>15</v>
      </c>
      <c r="U20" s="41"/>
      <c r="V20" s="49" t="s">
        <v>390</v>
      </c>
      <c r="AA20" s="49"/>
    </row>
    <row r="21" spans="1:31" s="4" customFormat="1" ht="23.25" x14ac:dyDescent="0.25">
      <c r="A21" s="42" t="s">
        <v>110</v>
      </c>
      <c r="B21" s="283" t="s">
        <v>391</v>
      </c>
      <c r="C21" s="283"/>
      <c r="D21" s="283"/>
      <c r="E21" s="155" t="s">
        <v>372</v>
      </c>
      <c r="F21" s="161">
        <v>7</v>
      </c>
      <c r="U21" s="41"/>
      <c r="V21" s="49" t="s">
        <v>391</v>
      </c>
      <c r="AA21" s="49"/>
    </row>
    <row r="22" spans="1:31" s="4" customFormat="1" ht="23.25" x14ac:dyDescent="0.25">
      <c r="A22" s="42" t="s">
        <v>114</v>
      </c>
      <c r="B22" s="283" t="s">
        <v>392</v>
      </c>
      <c r="C22" s="283"/>
      <c r="D22" s="283"/>
      <c r="E22" s="155" t="s">
        <v>310</v>
      </c>
      <c r="F22" s="161">
        <v>7</v>
      </c>
      <c r="U22" s="41"/>
      <c r="V22" s="49" t="s">
        <v>392</v>
      </c>
      <c r="AA22" s="49"/>
    </row>
    <row r="23" spans="1:31" s="4" customFormat="1" ht="23.25" x14ac:dyDescent="0.25">
      <c r="A23" s="42" t="s">
        <v>122</v>
      </c>
      <c r="B23" s="283" t="s">
        <v>393</v>
      </c>
      <c r="C23" s="283"/>
      <c r="D23" s="283"/>
      <c r="E23" s="155" t="s">
        <v>310</v>
      </c>
      <c r="F23" s="158">
        <v>22</v>
      </c>
      <c r="U23" s="41"/>
      <c r="V23" s="49" t="s">
        <v>393</v>
      </c>
      <c r="AA23" s="49"/>
    </row>
    <row r="24" spans="1:31" s="4" customFormat="1" ht="68.25" x14ac:dyDescent="0.25">
      <c r="A24" s="42" t="s">
        <v>136</v>
      </c>
      <c r="B24" s="283" t="s">
        <v>395</v>
      </c>
      <c r="C24" s="283"/>
      <c r="D24" s="283"/>
      <c r="E24" s="155" t="s">
        <v>372</v>
      </c>
      <c r="F24" s="161">
        <v>2</v>
      </c>
      <c r="U24" s="41"/>
      <c r="V24" s="49" t="s">
        <v>395</v>
      </c>
      <c r="AA24" s="49"/>
    </row>
    <row r="25" spans="1:31" s="4" customFormat="1" ht="45.75" x14ac:dyDescent="0.25">
      <c r="A25" s="42" t="s">
        <v>154</v>
      </c>
      <c r="B25" s="283" t="s">
        <v>396</v>
      </c>
      <c r="C25" s="283"/>
      <c r="D25" s="283"/>
      <c r="E25" s="155" t="s">
        <v>372</v>
      </c>
      <c r="F25" s="161">
        <v>15</v>
      </c>
      <c r="U25" s="41"/>
      <c r="V25" s="49" t="s">
        <v>396</v>
      </c>
      <c r="AA25" s="49"/>
    </row>
    <row r="26" spans="1:31" s="4" customFormat="1" ht="34.5" x14ac:dyDescent="0.25">
      <c r="A26" s="42" t="s">
        <v>166</v>
      </c>
      <c r="B26" s="283" t="s">
        <v>397</v>
      </c>
      <c r="C26" s="283"/>
      <c r="D26" s="283"/>
      <c r="E26" s="155" t="s">
        <v>372</v>
      </c>
      <c r="F26" s="161">
        <v>1</v>
      </c>
      <c r="U26" s="41"/>
      <c r="V26" s="49" t="s">
        <v>397</v>
      </c>
      <c r="AA26" s="49"/>
    </row>
    <row r="27" spans="1:31" s="4" customFormat="1" ht="15" x14ac:dyDescent="0.25">
      <c r="A27" s="42" t="s">
        <v>174</v>
      </c>
      <c r="B27" s="283" t="s">
        <v>398</v>
      </c>
      <c r="C27" s="283"/>
      <c r="D27" s="283"/>
      <c r="E27" s="155" t="s">
        <v>310</v>
      </c>
      <c r="F27" s="161">
        <v>1</v>
      </c>
      <c r="U27" s="41"/>
      <c r="V27" s="49" t="s">
        <v>398</v>
      </c>
      <c r="AA27" s="49"/>
    </row>
    <row r="28" spans="1:31" s="4" customFormat="1" ht="23.25" x14ac:dyDescent="0.25">
      <c r="A28" s="42" t="s">
        <v>211</v>
      </c>
      <c r="B28" s="283" t="s">
        <v>399</v>
      </c>
      <c r="C28" s="283"/>
      <c r="D28" s="283"/>
      <c r="E28" s="155" t="s">
        <v>314</v>
      </c>
      <c r="F28" s="159">
        <v>21.956</v>
      </c>
      <c r="U28" s="41"/>
      <c r="V28" s="49" t="s">
        <v>399</v>
      </c>
      <c r="AA28" s="49"/>
      <c r="AC28" s="49"/>
      <c r="AE28" s="49"/>
    </row>
    <row r="29" spans="1:31" s="4" customFormat="1" ht="23.25" x14ac:dyDescent="0.25">
      <c r="A29" s="42" t="s">
        <v>219</v>
      </c>
      <c r="B29" s="283" t="s">
        <v>400</v>
      </c>
      <c r="C29" s="283"/>
      <c r="D29" s="283"/>
      <c r="E29" s="155" t="s">
        <v>314</v>
      </c>
      <c r="F29" s="159">
        <v>63.372999999999998</v>
      </c>
      <c r="U29" s="41"/>
      <c r="V29" s="49" t="s">
        <v>400</v>
      </c>
      <c r="AA29" s="49"/>
      <c r="AC29" s="49"/>
      <c r="AE29" s="49"/>
    </row>
    <row r="30" spans="1:31" s="4" customFormat="1" ht="34.5" x14ac:dyDescent="0.25">
      <c r="A30" s="42" t="s">
        <v>228</v>
      </c>
      <c r="B30" s="283" t="s">
        <v>401</v>
      </c>
      <c r="C30" s="283"/>
      <c r="D30" s="283"/>
      <c r="E30" s="155" t="s">
        <v>310</v>
      </c>
      <c r="F30" s="161">
        <v>4</v>
      </c>
      <c r="U30" s="41"/>
      <c r="V30" s="49" t="s">
        <v>401</v>
      </c>
      <c r="AA30" s="49"/>
      <c r="AC30" s="49"/>
      <c r="AE30" s="49"/>
    </row>
    <row r="31" spans="1:31" s="4" customFormat="1" ht="34.5" x14ac:dyDescent="0.25">
      <c r="A31" s="42" t="s">
        <v>232</v>
      </c>
      <c r="B31" s="283" t="s">
        <v>402</v>
      </c>
      <c r="C31" s="283"/>
      <c r="D31" s="283"/>
      <c r="E31" s="155" t="s">
        <v>310</v>
      </c>
      <c r="F31" s="161">
        <v>3</v>
      </c>
      <c r="U31" s="41"/>
      <c r="V31" s="49" t="s">
        <v>402</v>
      </c>
      <c r="AA31" s="49"/>
      <c r="AC31" s="49"/>
      <c r="AE31" s="49"/>
    </row>
    <row r="32" spans="1:31" s="4" customFormat="1" ht="23.25" x14ac:dyDescent="0.25">
      <c r="A32" s="42" t="s">
        <v>240</v>
      </c>
      <c r="B32" s="283" t="s">
        <v>403</v>
      </c>
      <c r="C32" s="283"/>
      <c r="D32" s="283"/>
      <c r="E32" s="155" t="s">
        <v>310</v>
      </c>
      <c r="F32" s="161">
        <v>19</v>
      </c>
      <c r="U32" s="41"/>
      <c r="V32" s="49" t="s">
        <v>403</v>
      </c>
      <c r="AA32" s="49"/>
      <c r="AC32" s="49"/>
      <c r="AE32" s="49"/>
    </row>
    <row r="33" spans="1:31" s="4" customFormat="1" ht="34.5" x14ac:dyDescent="0.25">
      <c r="A33" s="42" t="s">
        <v>249</v>
      </c>
      <c r="B33" s="283" t="s">
        <v>404</v>
      </c>
      <c r="C33" s="283"/>
      <c r="D33" s="283"/>
      <c r="E33" s="155" t="s">
        <v>310</v>
      </c>
      <c r="F33" s="161">
        <v>27</v>
      </c>
      <c r="U33" s="41"/>
      <c r="V33" s="49" t="s">
        <v>404</v>
      </c>
      <c r="AA33" s="49"/>
      <c r="AC33" s="49"/>
      <c r="AE33" s="49"/>
    </row>
    <row r="34" spans="1:31" s="4" customFormat="1" ht="23.25" x14ac:dyDescent="0.25">
      <c r="A34" s="42" t="s">
        <v>254</v>
      </c>
      <c r="B34" s="283" t="s">
        <v>405</v>
      </c>
      <c r="C34" s="283"/>
      <c r="D34" s="283"/>
      <c r="E34" s="155" t="s">
        <v>310</v>
      </c>
      <c r="F34" s="161">
        <v>4</v>
      </c>
      <c r="U34" s="41"/>
      <c r="V34" s="49" t="s">
        <v>405</v>
      </c>
      <c r="AA34" s="49"/>
      <c r="AC34" s="49"/>
      <c r="AE34" s="49"/>
    </row>
    <row r="35" spans="1:31" s="4" customFormat="1" ht="34.5" x14ac:dyDescent="0.25">
      <c r="A35" s="42" t="s">
        <v>257</v>
      </c>
      <c r="B35" s="283" t="s">
        <v>406</v>
      </c>
      <c r="C35" s="283"/>
      <c r="D35" s="283"/>
      <c r="E35" s="155" t="s">
        <v>310</v>
      </c>
      <c r="F35" s="161">
        <v>12</v>
      </c>
      <c r="U35" s="41"/>
      <c r="V35" s="49" t="s">
        <v>406</v>
      </c>
      <c r="AA35" s="49"/>
      <c r="AC35" s="49"/>
      <c r="AE35" s="49"/>
    </row>
    <row r="36" spans="1:31" s="4" customFormat="1" ht="23.25" x14ac:dyDescent="0.25">
      <c r="A36" s="42" t="s">
        <v>261</v>
      </c>
      <c r="B36" s="283" t="s">
        <v>407</v>
      </c>
      <c r="C36" s="283"/>
      <c r="D36" s="283"/>
      <c r="E36" s="155" t="s">
        <v>310</v>
      </c>
      <c r="F36" s="161">
        <v>13</v>
      </c>
      <c r="U36" s="41"/>
      <c r="V36" s="49" t="s">
        <v>407</v>
      </c>
      <c r="AA36" s="49"/>
      <c r="AC36" s="49"/>
      <c r="AE36" s="49"/>
    </row>
    <row r="37" spans="1:31" s="4" customFormat="1" ht="23.25" x14ac:dyDescent="0.25">
      <c r="A37" s="42" t="s">
        <v>294</v>
      </c>
      <c r="B37" s="283" t="s">
        <v>408</v>
      </c>
      <c r="C37" s="283"/>
      <c r="D37" s="283"/>
      <c r="E37" s="155" t="s">
        <v>310</v>
      </c>
      <c r="F37" s="161">
        <v>17</v>
      </c>
      <c r="U37" s="41"/>
      <c r="V37" s="49" t="s">
        <v>408</v>
      </c>
      <c r="AA37" s="49"/>
      <c r="AC37" s="49"/>
      <c r="AE37" s="49"/>
    </row>
    <row r="38" spans="1:31" s="4" customFormat="1" ht="23.25" x14ac:dyDescent="0.25">
      <c r="A38" s="42" t="s">
        <v>295</v>
      </c>
      <c r="B38" s="283" t="s">
        <v>409</v>
      </c>
      <c r="C38" s="283"/>
      <c r="D38" s="283"/>
      <c r="E38" s="155" t="s">
        <v>310</v>
      </c>
      <c r="F38" s="161">
        <v>10</v>
      </c>
      <c r="U38" s="41"/>
      <c r="V38" s="49" t="s">
        <v>409</v>
      </c>
      <c r="AA38" s="49"/>
      <c r="AC38" s="49"/>
      <c r="AE38" s="49"/>
    </row>
    <row r="39" spans="1:31" s="4" customFormat="1" ht="34.5" x14ac:dyDescent="0.25">
      <c r="A39" s="42" t="s">
        <v>299</v>
      </c>
      <c r="B39" s="283" t="s">
        <v>410</v>
      </c>
      <c r="C39" s="283"/>
      <c r="D39" s="283"/>
      <c r="E39" s="155" t="s">
        <v>314</v>
      </c>
      <c r="F39" s="161">
        <v>24</v>
      </c>
      <c r="U39" s="41"/>
      <c r="V39" s="49" t="s">
        <v>410</v>
      </c>
      <c r="AA39" s="49"/>
      <c r="AC39" s="49"/>
      <c r="AE39" s="49"/>
    </row>
    <row r="40" spans="1:31" s="4" customFormat="1" ht="34.5" x14ac:dyDescent="0.25">
      <c r="A40" s="42" t="s">
        <v>300</v>
      </c>
      <c r="B40" s="283" t="s">
        <v>411</v>
      </c>
      <c r="C40" s="283"/>
      <c r="D40" s="283"/>
      <c r="E40" s="155" t="s">
        <v>314</v>
      </c>
      <c r="F40" s="161">
        <v>84</v>
      </c>
      <c r="U40" s="41"/>
      <c r="V40" s="49" t="s">
        <v>411</v>
      </c>
      <c r="AA40" s="49"/>
      <c r="AC40" s="49"/>
      <c r="AE40" s="49"/>
    </row>
    <row r="41" spans="1:31" s="4" customFormat="1" ht="34.5" x14ac:dyDescent="0.25">
      <c r="A41" s="42" t="s">
        <v>301</v>
      </c>
      <c r="B41" s="283" t="s">
        <v>412</v>
      </c>
      <c r="C41" s="283"/>
      <c r="D41" s="283"/>
      <c r="E41" s="155" t="s">
        <v>314</v>
      </c>
      <c r="F41" s="161">
        <v>23</v>
      </c>
      <c r="U41" s="41"/>
      <c r="V41" s="49" t="s">
        <v>412</v>
      </c>
      <c r="AA41" s="49"/>
      <c r="AC41" s="49"/>
      <c r="AE41" s="49"/>
    </row>
    <row r="42" spans="1:31" s="4" customFormat="1" ht="23.25" x14ac:dyDescent="0.25">
      <c r="A42" s="42" t="s">
        <v>302</v>
      </c>
      <c r="B42" s="283" t="s">
        <v>413</v>
      </c>
      <c r="C42" s="283"/>
      <c r="D42" s="283"/>
      <c r="E42" s="155" t="s">
        <v>310</v>
      </c>
      <c r="F42" s="161">
        <v>16</v>
      </c>
      <c r="U42" s="41"/>
      <c r="V42" s="49" t="s">
        <v>413</v>
      </c>
      <c r="AA42" s="49"/>
      <c r="AC42" s="49"/>
      <c r="AE42" s="49"/>
    </row>
    <row r="43" spans="1:31" s="4" customFormat="1" ht="23.25" x14ac:dyDescent="0.25">
      <c r="A43" s="42" t="s">
        <v>303</v>
      </c>
      <c r="B43" s="283" t="s">
        <v>414</v>
      </c>
      <c r="C43" s="283"/>
      <c r="D43" s="283"/>
      <c r="E43" s="155" t="s">
        <v>310</v>
      </c>
      <c r="F43" s="161">
        <v>2</v>
      </c>
      <c r="U43" s="41"/>
      <c r="V43" s="49" t="s">
        <v>414</v>
      </c>
      <c r="AA43" s="49"/>
      <c r="AC43" s="49"/>
      <c r="AE43" s="49"/>
    </row>
    <row r="44" spans="1:31" s="4" customFormat="1" ht="57" x14ac:dyDescent="0.25">
      <c r="A44" s="42" t="s">
        <v>304</v>
      </c>
      <c r="B44" s="283" t="s">
        <v>415</v>
      </c>
      <c r="C44" s="283"/>
      <c r="D44" s="283"/>
      <c r="E44" s="155" t="s">
        <v>310</v>
      </c>
      <c r="F44" s="161">
        <v>13</v>
      </c>
      <c r="U44" s="41"/>
      <c r="V44" s="49" t="s">
        <v>415</v>
      </c>
      <c r="AA44" s="49"/>
      <c r="AC44" s="49"/>
      <c r="AE44" s="49"/>
    </row>
    <row r="45" spans="1:31" s="4" customFormat="1" ht="23.25" x14ac:dyDescent="0.25">
      <c r="A45" s="42" t="s">
        <v>305</v>
      </c>
      <c r="B45" s="283" t="s">
        <v>416</v>
      </c>
      <c r="C45" s="283"/>
      <c r="D45" s="283"/>
      <c r="E45" s="155" t="s">
        <v>310</v>
      </c>
      <c r="F45" s="161">
        <v>22</v>
      </c>
      <c r="U45" s="41"/>
      <c r="V45" s="49" t="s">
        <v>416</v>
      </c>
      <c r="AA45" s="49"/>
      <c r="AC45" s="49"/>
      <c r="AE45" s="49"/>
    </row>
    <row r="46" spans="1:31" s="4" customFormat="1" ht="23.25" x14ac:dyDescent="0.25">
      <c r="A46" s="42" t="s">
        <v>306</v>
      </c>
      <c r="B46" s="283" t="s">
        <v>417</v>
      </c>
      <c r="C46" s="283"/>
      <c r="D46" s="283"/>
      <c r="E46" s="155" t="s">
        <v>310</v>
      </c>
      <c r="F46" s="161">
        <v>3</v>
      </c>
      <c r="U46" s="41"/>
      <c r="V46" s="49" t="s">
        <v>417</v>
      </c>
      <c r="AA46" s="49"/>
      <c r="AC46" s="49"/>
      <c r="AE46" s="49"/>
    </row>
    <row r="47" spans="1:31" s="4" customFormat="1" ht="23.25" x14ac:dyDescent="0.25">
      <c r="A47" s="42" t="s">
        <v>307</v>
      </c>
      <c r="B47" s="283" t="s">
        <v>418</v>
      </c>
      <c r="C47" s="283"/>
      <c r="D47" s="283"/>
      <c r="E47" s="155" t="s">
        <v>310</v>
      </c>
      <c r="F47" s="161">
        <v>2</v>
      </c>
      <c r="U47" s="41"/>
      <c r="V47" s="49" t="s">
        <v>418</v>
      </c>
      <c r="AA47" s="49"/>
      <c r="AC47" s="49"/>
      <c r="AE47" s="49"/>
    </row>
    <row r="48" spans="1:31" s="4" customFormat="1" ht="23.25" x14ac:dyDescent="0.25">
      <c r="A48" s="42" t="s">
        <v>308</v>
      </c>
      <c r="B48" s="283" t="s">
        <v>419</v>
      </c>
      <c r="C48" s="283"/>
      <c r="D48" s="283"/>
      <c r="E48" s="155" t="s">
        <v>310</v>
      </c>
      <c r="F48" s="161">
        <v>2</v>
      </c>
      <c r="U48" s="41"/>
      <c r="V48" s="49" t="s">
        <v>419</v>
      </c>
      <c r="AA48" s="49"/>
      <c r="AC48" s="49"/>
      <c r="AE48" s="49"/>
    </row>
    <row r="49" spans="1:31" s="4" customFormat="1" ht="45.75" x14ac:dyDescent="0.25">
      <c r="A49" s="42" t="s">
        <v>311</v>
      </c>
      <c r="B49" s="283" t="s">
        <v>420</v>
      </c>
      <c r="C49" s="283"/>
      <c r="D49" s="283"/>
      <c r="E49" s="155" t="s">
        <v>310</v>
      </c>
      <c r="F49" s="161">
        <v>7</v>
      </c>
      <c r="U49" s="41"/>
      <c r="V49" s="49" t="s">
        <v>420</v>
      </c>
      <c r="AA49" s="49"/>
      <c r="AC49" s="49"/>
      <c r="AE49" s="49"/>
    </row>
    <row r="50" spans="1:31" s="4" customFormat="1" ht="34.5" x14ac:dyDescent="0.25">
      <c r="A50" s="42" t="s">
        <v>312</v>
      </c>
      <c r="B50" s="283" t="s">
        <v>421</v>
      </c>
      <c r="C50" s="283"/>
      <c r="D50" s="283"/>
      <c r="E50" s="155" t="s">
        <v>310</v>
      </c>
      <c r="F50" s="161">
        <v>54</v>
      </c>
      <c r="U50" s="41"/>
      <c r="V50" s="49" t="s">
        <v>421</v>
      </c>
      <c r="AA50" s="49"/>
      <c r="AC50" s="49"/>
      <c r="AE50" s="49"/>
    </row>
    <row r="51" spans="1:31" s="4" customFormat="1" ht="23.25" x14ac:dyDescent="0.25">
      <c r="A51" s="42" t="s">
        <v>315</v>
      </c>
      <c r="B51" s="283" t="s">
        <v>422</v>
      </c>
      <c r="C51" s="283"/>
      <c r="D51" s="283"/>
      <c r="E51" s="155" t="s">
        <v>310</v>
      </c>
      <c r="F51" s="161">
        <v>6</v>
      </c>
      <c r="U51" s="41"/>
      <c r="V51" s="49" t="s">
        <v>422</v>
      </c>
      <c r="AA51" s="49"/>
      <c r="AC51" s="49"/>
      <c r="AE51" s="49"/>
    </row>
    <row r="52" spans="1:31" s="4" customFormat="1" ht="57" x14ac:dyDescent="0.25">
      <c r="A52" s="42" t="s">
        <v>316</v>
      </c>
      <c r="B52" s="283" t="s">
        <v>423</v>
      </c>
      <c r="C52" s="283"/>
      <c r="D52" s="283"/>
      <c r="E52" s="155" t="s">
        <v>310</v>
      </c>
      <c r="F52" s="161">
        <v>6</v>
      </c>
      <c r="U52" s="41"/>
      <c r="V52" s="49" t="s">
        <v>423</v>
      </c>
      <c r="AA52" s="49"/>
      <c r="AC52" s="49"/>
      <c r="AE52" s="49"/>
    </row>
    <row r="53" spans="1:31" s="4" customFormat="1" ht="34.5" x14ac:dyDescent="0.25">
      <c r="A53" s="42" t="s">
        <v>317</v>
      </c>
      <c r="B53" s="283" t="s">
        <v>424</v>
      </c>
      <c r="C53" s="283"/>
      <c r="D53" s="283"/>
      <c r="E53" s="155" t="s">
        <v>310</v>
      </c>
      <c r="F53" s="161">
        <v>6</v>
      </c>
      <c r="U53" s="41"/>
      <c r="V53" s="49" t="s">
        <v>424</v>
      </c>
      <c r="AA53" s="49"/>
      <c r="AC53" s="49"/>
      <c r="AE53" s="49"/>
    </row>
    <row r="54" spans="1:31" s="4" customFormat="1" ht="34.5" x14ac:dyDescent="0.25">
      <c r="A54" s="42" t="s">
        <v>319</v>
      </c>
      <c r="B54" s="283" t="s">
        <v>425</v>
      </c>
      <c r="C54" s="283"/>
      <c r="D54" s="283"/>
      <c r="E54" s="155" t="s">
        <v>310</v>
      </c>
      <c r="F54" s="161">
        <v>9</v>
      </c>
      <c r="U54" s="41"/>
      <c r="V54" s="49" t="s">
        <v>425</v>
      </c>
      <c r="AA54" s="49"/>
      <c r="AC54" s="49"/>
      <c r="AE54" s="49"/>
    </row>
    <row r="55" spans="1:31" s="4" customFormat="1" ht="45.75" x14ac:dyDescent="0.25">
      <c r="A55" s="42" t="s">
        <v>321</v>
      </c>
      <c r="B55" s="283" t="s">
        <v>426</v>
      </c>
      <c r="C55" s="283"/>
      <c r="D55" s="283"/>
      <c r="E55" s="155" t="s">
        <v>310</v>
      </c>
      <c r="F55" s="161">
        <v>30</v>
      </c>
      <c r="U55" s="41"/>
      <c r="V55" s="49" t="s">
        <v>426</v>
      </c>
      <c r="AA55" s="49"/>
      <c r="AC55" s="49"/>
      <c r="AE55" s="49"/>
    </row>
    <row r="56" spans="1:31" s="4" customFormat="1" ht="45.75" x14ac:dyDescent="0.25">
      <c r="A56" s="42" t="s">
        <v>322</v>
      </c>
      <c r="B56" s="283" t="s">
        <v>427</v>
      </c>
      <c r="C56" s="283"/>
      <c r="D56" s="283"/>
      <c r="E56" s="155" t="s">
        <v>310</v>
      </c>
      <c r="F56" s="161">
        <v>2</v>
      </c>
      <c r="U56" s="41"/>
      <c r="V56" s="49" t="s">
        <v>427</v>
      </c>
      <c r="AA56" s="49"/>
      <c r="AC56" s="49"/>
      <c r="AE56" s="49"/>
    </row>
    <row r="57" spans="1:31" s="4" customFormat="1" ht="34.5" x14ac:dyDescent="0.25">
      <c r="A57" s="42" t="s">
        <v>325</v>
      </c>
      <c r="B57" s="283" t="s">
        <v>428</v>
      </c>
      <c r="C57" s="283"/>
      <c r="D57" s="283"/>
      <c r="E57" s="155" t="s">
        <v>310</v>
      </c>
      <c r="F57" s="161">
        <v>2</v>
      </c>
      <c r="U57" s="41"/>
      <c r="V57" s="49" t="s">
        <v>428</v>
      </c>
      <c r="AA57" s="49"/>
      <c r="AC57" s="49"/>
      <c r="AE57" s="49"/>
    </row>
    <row r="58" spans="1:31" s="4" customFormat="1" ht="34.5" x14ac:dyDescent="0.25">
      <c r="A58" s="42" t="s">
        <v>327</v>
      </c>
      <c r="B58" s="283" t="s">
        <v>429</v>
      </c>
      <c r="C58" s="283"/>
      <c r="D58" s="283"/>
      <c r="E58" s="155" t="s">
        <v>310</v>
      </c>
      <c r="F58" s="161">
        <v>2</v>
      </c>
      <c r="U58" s="41"/>
      <c r="V58" s="49" t="s">
        <v>429</v>
      </c>
      <c r="AA58" s="49"/>
      <c r="AC58" s="49"/>
      <c r="AE58" s="49"/>
    </row>
  </sheetData>
  <autoFilter ref="A12:F58">
    <filterColumn colId="1" showButton="0"/>
    <filterColumn colId="2" showButton="0"/>
  </autoFilter>
  <mergeCells count="50">
    <mergeCell ref="B58:D58"/>
    <mergeCell ref="F12:F14"/>
    <mergeCell ref="A16:F16"/>
    <mergeCell ref="B53:D53"/>
    <mergeCell ref="B51:D51"/>
    <mergeCell ref="B52:D52"/>
    <mergeCell ref="B56:D56"/>
    <mergeCell ref="B57:D57"/>
    <mergeCell ref="B54:D54"/>
    <mergeCell ref="B55:D55"/>
    <mergeCell ref="B47:D47"/>
    <mergeCell ref="B44:D44"/>
    <mergeCell ref="B45:D45"/>
    <mergeCell ref="B49:D49"/>
    <mergeCell ref="B50:D50"/>
    <mergeCell ref="B48:D48"/>
    <mergeCell ref="B40:D40"/>
    <mergeCell ref="B43:D43"/>
    <mergeCell ref="B41:D41"/>
    <mergeCell ref="B42:D42"/>
    <mergeCell ref="B46:D46"/>
    <mergeCell ref="B37:D37"/>
    <mergeCell ref="B35:D35"/>
    <mergeCell ref="B36:D36"/>
    <mergeCell ref="B38:D38"/>
    <mergeCell ref="B39:D39"/>
    <mergeCell ref="B31:D31"/>
    <mergeCell ref="B28:D28"/>
    <mergeCell ref="B29:D29"/>
    <mergeCell ref="B33:D33"/>
    <mergeCell ref="B34:D34"/>
    <mergeCell ref="B32:D32"/>
    <mergeCell ref="B26:D26"/>
    <mergeCell ref="B27:D27"/>
    <mergeCell ref="B30:D30"/>
    <mergeCell ref="B20:D20"/>
    <mergeCell ref="B21:D21"/>
    <mergeCell ref="B23:D23"/>
    <mergeCell ref="B22:D22"/>
    <mergeCell ref="B24:D24"/>
    <mergeCell ref="B17:D17"/>
    <mergeCell ref="B18:D18"/>
    <mergeCell ref="B19:D19"/>
    <mergeCell ref="B15:D15"/>
    <mergeCell ref="B25:D25"/>
    <mergeCell ref="A12:A14"/>
    <mergeCell ref="E12:E14"/>
    <mergeCell ref="A5:F5"/>
    <mergeCell ref="B1:E1"/>
    <mergeCell ref="B12:D14"/>
  </mergeCells>
  <printOptions horizontalCentered="1"/>
  <pageMargins left="0.39370077848434498" right="0.23622047901153601" top="0.35433071851730302" bottom="0.31496062874794001" header="0" footer="0"/>
  <pageSetup paperSize="9" scale="63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Общая ведомость </vt:lpstr>
      <vt:lpstr>ССР 2001</vt:lpstr>
      <vt:lpstr>ССР 2022 </vt:lpstr>
      <vt:lpstr>01-01-01  Демонтажные работы - </vt:lpstr>
      <vt:lpstr>02-01-01  Внутренняя отделка - </vt:lpstr>
      <vt:lpstr>02-01-01.1 Фасад - ЛСР по Метод</vt:lpstr>
      <vt:lpstr>02-01-02 Окна, двери - ЛСР по М</vt:lpstr>
      <vt:lpstr>02-01-03 Конструктивные решения</vt:lpstr>
      <vt:lpstr>02-01-04 Водоснабжение и канали</vt:lpstr>
      <vt:lpstr>02-01-05 ОВК - ЛСР по Методике </vt:lpstr>
      <vt:lpstr>02-01-06 СС - ЛСР по Методике 2</vt:lpstr>
      <vt:lpstr>02-01-07 ЭМ - ЛСР по Методике 2</vt:lpstr>
      <vt:lpstr>02-01-08 Технологические решени</vt:lpstr>
      <vt:lpstr>05-01-01 Благоустройство - ЛСР </vt:lpstr>
      <vt:lpstr>'01-01-01  Демонтажные работы - '!Заголовки_для_печати</vt:lpstr>
      <vt:lpstr>'02-01-01  Внутренняя отделка - '!Заголовки_для_печати</vt:lpstr>
      <vt:lpstr>'02-01-01.1 Фасад - ЛСР по Метод'!Заголовки_для_печати</vt:lpstr>
      <vt:lpstr>'02-01-02 Окна, двери - ЛСР по М'!Заголовки_для_печати</vt:lpstr>
      <vt:lpstr>'02-01-03 Конструктивные решения'!Заголовки_для_печати</vt:lpstr>
      <vt:lpstr>'02-01-04 Водоснабжение и канали'!Заголовки_для_печати</vt:lpstr>
      <vt:lpstr>'02-01-05 ОВК - ЛСР по Методике '!Заголовки_для_печати</vt:lpstr>
      <vt:lpstr>'02-01-06 СС - ЛСР по Методике 2'!Заголовки_для_печати</vt:lpstr>
      <vt:lpstr>'02-01-07 ЭМ - ЛСР по Методике 2'!Заголовки_для_печати</vt:lpstr>
      <vt:lpstr>'02-01-08 Технологические решени'!Заголовки_для_печати</vt:lpstr>
      <vt:lpstr>'05-01-01 Благоустройство - ЛСР '!Заголовки_для_печати</vt:lpstr>
      <vt:lpstr>'Общая ведомость '!Заголовки_для_печати</vt:lpstr>
      <vt:lpstr>'ССР 2001'!Заголовки_для_печати</vt:lpstr>
      <vt:lpstr>'ССР 2022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Надежда Игоревна</dc:creator>
  <cp:lastModifiedBy>Шубчик Елена Валентиновна</cp:lastModifiedBy>
  <cp:lastPrinted>2022-11-11T11:45:18Z</cp:lastPrinted>
  <dcterms:created xsi:type="dcterms:W3CDTF">2022-10-31T07:57:06Z</dcterms:created>
  <dcterms:modified xsi:type="dcterms:W3CDTF">2022-12-09T14:39:54Z</dcterms:modified>
</cp:coreProperties>
</file>